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firstSheet="1" activeTab="3"/>
  </bookViews>
  <sheets>
    <sheet name="Prerrequisitos codificacion" sheetId="1" r:id="rId1"/>
    <sheet name="DEFINITIVA 03.04.2018" sheetId="2" r:id="rId2"/>
    <sheet name="MALLA POR COMPONENTES" sheetId="3" r:id="rId3"/>
    <sheet name="CAMPOS DE FORMACIÓN" sheetId="4" r:id="rId4"/>
    <sheet name="ITINERARIOS" sheetId="5" r:id="rId5"/>
    <sheet name="PRACTICAS" sheetId="6" r:id="rId6"/>
  </sheets>
  <definedNames>
    <definedName name="Print_Area" localSheetId="3">'CAMPOS DE FORMACIÓN'!$A$1:$Q$100</definedName>
    <definedName name="Print_Area" localSheetId="1">'DEFINITIVA 03.04.2018'!$B$2:$I$36</definedName>
    <definedName name="Print_Area" localSheetId="4">ITINERARIOS!$A$3:$D$35</definedName>
    <definedName name="Print_Area" localSheetId="2">'MALLA POR COMPONENTES'!$A$74:$AW$107</definedName>
    <definedName name="Print_Area" localSheetId="5">PRACTICAS!$A$1:$T$16</definedName>
    <definedName name="Print_Titles" localSheetId="3">'CAMPOS DE FORMACIÓN'!$8:$10</definedName>
    <definedName name="Print_Titles" localSheetId="1">'DEFINITIVA 03.04.2018'!$A$12:$AMI$13</definedName>
  </definedNames>
  <calcPr calcId="145621" iterateDelta="1E-4"/>
</workbook>
</file>

<file path=xl/calcChain.xml><?xml version="1.0" encoding="utf-8"?>
<calcChain xmlns="http://schemas.openxmlformats.org/spreadsheetml/2006/main">
  <c r="I91" i="4" l="1"/>
  <c r="Q78" i="4"/>
  <c r="Q70" i="4"/>
  <c r="Q58" i="4"/>
  <c r="Q47" i="4"/>
  <c r="Q44" i="4"/>
  <c r="Q40" i="4"/>
  <c r="Q34" i="4"/>
  <c r="Q28" i="4"/>
  <c r="Q22" i="4"/>
  <c r="Q11" i="4"/>
  <c r="AM101" i="3"/>
  <c r="G101" i="3"/>
  <c r="C101" i="3"/>
  <c r="O99" i="3"/>
  <c r="AC87" i="3"/>
  <c r="AU66" i="3"/>
  <c r="AT64" i="3"/>
  <c r="AB64" i="3"/>
  <c r="Y64" i="3"/>
  <c r="Z64" i="3" s="1"/>
  <c r="X64" i="3"/>
  <c r="V64" i="3"/>
  <c r="P64" i="3"/>
  <c r="L64" i="3"/>
  <c r="M64" i="3" s="1"/>
  <c r="N64" i="3" s="1"/>
  <c r="AZ36" i="3" s="1"/>
  <c r="J64" i="3"/>
  <c r="D64" i="3"/>
  <c r="AM63" i="3"/>
  <c r="AG63" i="3"/>
  <c r="AD63" i="3"/>
  <c r="AE63" i="3" s="1"/>
  <c r="AC63" i="3"/>
  <c r="AB63" i="3"/>
  <c r="X63" i="3"/>
  <c r="W63" i="3"/>
  <c r="S99" i="3" s="1"/>
  <c r="V63" i="3"/>
  <c r="Q63" i="3"/>
  <c r="P63" i="3"/>
  <c r="M63" i="3"/>
  <c r="U63" i="3" s="1"/>
  <c r="K63" i="3"/>
  <c r="L63" i="3" s="1"/>
  <c r="X99" i="3" s="1"/>
  <c r="J63" i="3"/>
  <c r="E63" i="3"/>
  <c r="D63" i="3"/>
  <c r="AT58" i="3"/>
  <c r="AH58" i="3"/>
  <c r="AB58" i="3"/>
  <c r="AD58" i="3" s="1"/>
  <c r="AE58" i="3" s="1"/>
  <c r="AF58" i="3" s="1"/>
  <c r="V58" i="3"/>
  <c r="S58" i="3"/>
  <c r="T58" i="3" s="1"/>
  <c r="P58" i="3"/>
  <c r="R58" i="3" s="1"/>
  <c r="J58" i="3"/>
  <c r="D58" i="3"/>
  <c r="F58" i="3" s="1"/>
  <c r="G58" i="3" s="1"/>
  <c r="H58" i="3" s="1"/>
  <c r="AW57" i="3"/>
  <c r="AJ57" i="3"/>
  <c r="AI57" i="3"/>
  <c r="AK57" i="3" s="1"/>
  <c r="AH57" i="3"/>
  <c r="AC57" i="3"/>
  <c r="AB57" i="3"/>
  <c r="W57" i="3"/>
  <c r="S97" i="3" s="1"/>
  <c r="V57" i="3"/>
  <c r="O97" i="3" s="1"/>
  <c r="Q57" i="3"/>
  <c r="P57" i="3"/>
  <c r="L57" i="3"/>
  <c r="M57" i="3" s="1"/>
  <c r="AM57" i="3" s="1"/>
  <c r="K57" i="3"/>
  <c r="J57" i="3"/>
  <c r="F57" i="3"/>
  <c r="E57" i="3"/>
  <c r="D57" i="3"/>
  <c r="AV52" i="3"/>
  <c r="AT52" i="3"/>
  <c r="AL52" i="3"/>
  <c r="AK52" i="3"/>
  <c r="AH52" i="3"/>
  <c r="AJ52" i="3" s="1"/>
  <c r="AB52" i="3"/>
  <c r="V52" i="3"/>
  <c r="X52" i="3" s="1"/>
  <c r="Y52" i="3" s="1"/>
  <c r="Z52" i="3" s="1"/>
  <c r="P52" i="3"/>
  <c r="N52" i="3"/>
  <c r="M52" i="3"/>
  <c r="J52" i="3"/>
  <c r="L52" i="3" s="1"/>
  <c r="D52" i="3"/>
  <c r="AW51" i="3"/>
  <c r="AI51" i="3"/>
  <c r="AH51" i="3"/>
  <c r="AJ51" i="3" s="1"/>
  <c r="AG51" i="3"/>
  <c r="AE51" i="3"/>
  <c r="AD51" i="3"/>
  <c r="AC51" i="3"/>
  <c r="AB51" i="3"/>
  <c r="W51" i="3"/>
  <c r="V51" i="3"/>
  <c r="R51" i="3"/>
  <c r="S51" i="3" s="1"/>
  <c r="U51" i="3" s="1"/>
  <c r="Q51" i="3"/>
  <c r="P51" i="3"/>
  <c r="K51" i="3"/>
  <c r="J51" i="3"/>
  <c r="E51" i="3"/>
  <c r="D51" i="3"/>
  <c r="AZ48" i="3"/>
  <c r="AZ47" i="3"/>
  <c r="AV46" i="3"/>
  <c r="AT46" i="3"/>
  <c r="AK46" i="3"/>
  <c r="AL46" i="3" s="1"/>
  <c r="AJ46" i="3"/>
  <c r="AH46" i="3"/>
  <c r="AB46" i="3"/>
  <c r="X46" i="3"/>
  <c r="Y46" i="3" s="1"/>
  <c r="Z46" i="3" s="1"/>
  <c r="V46" i="3"/>
  <c r="P46" i="3"/>
  <c r="L46" i="3"/>
  <c r="M46" i="3" s="1"/>
  <c r="N46" i="3" s="1"/>
  <c r="J46" i="3"/>
  <c r="D46" i="3"/>
  <c r="AW45" i="3"/>
  <c r="AK45" i="3"/>
  <c r="AM45" i="3" s="1"/>
  <c r="AI45" i="3"/>
  <c r="AJ45" i="3" s="1"/>
  <c r="AH45" i="3"/>
  <c r="AC45" i="3"/>
  <c r="AB45" i="3"/>
  <c r="W45" i="3"/>
  <c r="V45" i="3"/>
  <c r="X45" i="3" s="1"/>
  <c r="U45" i="3"/>
  <c r="S45" i="3"/>
  <c r="R45" i="3"/>
  <c r="Q45" i="3"/>
  <c r="P45" i="3"/>
  <c r="K45" i="3"/>
  <c r="J45" i="3"/>
  <c r="F45" i="3"/>
  <c r="E45" i="3"/>
  <c r="D45" i="3"/>
  <c r="AV40" i="3"/>
  <c r="AT40" i="3"/>
  <c r="AJ40" i="3"/>
  <c r="AK40" i="3" s="1"/>
  <c r="AL40" i="3" s="1"/>
  <c r="AH40" i="3"/>
  <c r="AD40" i="3"/>
  <c r="AB40" i="3"/>
  <c r="X40" i="3"/>
  <c r="Y40" i="3" s="1"/>
  <c r="Z40" i="3" s="1"/>
  <c r="V40" i="3"/>
  <c r="P40" i="3"/>
  <c r="L40" i="3"/>
  <c r="M40" i="3" s="1"/>
  <c r="N40" i="3" s="1"/>
  <c r="J40" i="3"/>
  <c r="D40" i="3"/>
  <c r="F40" i="3" s="1"/>
  <c r="AW39" i="3"/>
  <c r="AK39" i="3"/>
  <c r="AM39" i="3" s="1"/>
  <c r="AI39" i="3"/>
  <c r="AH39" i="3"/>
  <c r="AJ39" i="3" s="1"/>
  <c r="AC39" i="3"/>
  <c r="AB39" i="3"/>
  <c r="W39" i="3"/>
  <c r="V39" i="3"/>
  <c r="R39" i="3"/>
  <c r="S39" i="3" s="1"/>
  <c r="U39" i="3" s="1"/>
  <c r="Q39" i="3"/>
  <c r="P39" i="3"/>
  <c r="K39" i="3"/>
  <c r="AC91" i="3" s="1"/>
  <c r="J39" i="3"/>
  <c r="E39" i="3"/>
  <c r="D39" i="3"/>
  <c r="AV33" i="3"/>
  <c r="AT33" i="3"/>
  <c r="AJ33" i="3"/>
  <c r="AK33" i="3" s="1"/>
  <c r="AL33" i="3" s="1"/>
  <c r="AE33" i="3"/>
  <c r="AF33" i="3" s="1"/>
  <c r="AD33" i="3"/>
  <c r="AB33" i="3"/>
  <c r="V33" i="3"/>
  <c r="S33" i="3"/>
  <c r="T33" i="3" s="1"/>
  <c r="R33" i="3"/>
  <c r="P33" i="3"/>
  <c r="J33" i="3"/>
  <c r="F33" i="3"/>
  <c r="G33" i="3" s="1"/>
  <c r="H33" i="3" s="1"/>
  <c r="D33" i="3"/>
  <c r="AW32" i="3"/>
  <c r="AM32" i="3"/>
  <c r="AI32" i="3"/>
  <c r="AH32" i="3"/>
  <c r="AD32" i="3"/>
  <c r="AC32" i="3"/>
  <c r="AE32" i="3" s="1"/>
  <c r="AG32" i="3" s="1"/>
  <c r="AB32" i="3"/>
  <c r="W32" i="3"/>
  <c r="V32" i="3"/>
  <c r="Q32" i="3"/>
  <c r="P32" i="3"/>
  <c r="K32" i="3"/>
  <c r="J32" i="3"/>
  <c r="L32" i="3" s="1"/>
  <c r="M32" i="3" s="1"/>
  <c r="O32" i="3" s="1"/>
  <c r="E32" i="3"/>
  <c r="AC89" i="3" s="1"/>
  <c r="D32" i="3"/>
  <c r="AV27" i="3"/>
  <c r="AT27" i="3"/>
  <c r="AJ27" i="3"/>
  <c r="AH27" i="3"/>
  <c r="AK27" i="3" s="1"/>
  <c r="AL27" i="3" s="1"/>
  <c r="AD27" i="3"/>
  <c r="AB27" i="3"/>
  <c r="Y27" i="3"/>
  <c r="Z27" i="3" s="1"/>
  <c r="X27" i="3"/>
  <c r="V27" i="3"/>
  <c r="R27" i="3"/>
  <c r="P27" i="3"/>
  <c r="S27" i="3" s="1"/>
  <c r="T27" i="3" s="1"/>
  <c r="J27" i="3"/>
  <c r="L27" i="3" s="1"/>
  <c r="M27" i="3" s="1"/>
  <c r="N27" i="3" s="1"/>
  <c r="F27" i="3"/>
  <c r="D27" i="3"/>
  <c r="G27" i="3" s="1"/>
  <c r="H27" i="3" s="1"/>
  <c r="AW26" i="3"/>
  <c r="AI26" i="3"/>
  <c r="AJ26" i="3" s="1"/>
  <c r="AK26" i="3" s="1"/>
  <c r="AH26" i="3"/>
  <c r="AC26" i="3"/>
  <c r="AB26" i="3"/>
  <c r="Y26" i="3"/>
  <c r="AA26" i="3" s="1"/>
  <c r="W26" i="3"/>
  <c r="V26" i="3"/>
  <c r="X26" i="3" s="1"/>
  <c r="Q26" i="3"/>
  <c r="P26" i="3"/>
  <c r="M26" i="3"/>
  <c r="O26" i="3" s="1"/>
  <c r="K26" i="3"/>
  <c r="J26" i="3"/>
  <c r="L26" i="3" s="1"/>
  <c r="E26" i="3"/>
  <c r="D26" i="3"/>
  <c r="K87" i="3" s="1"/>
  <c r="AZ25" i="3"/>
  <c r="AV21" i="3"/>
  <c r="AT21" i="3"/>
  <c r="AL21" i="3"/>
  <c r="AK21" i="3"/>
  <c r="AJ21" i="3"/>
  <c r="AH21" i="3"/>
  <c r="AB21" i="3"/>
  <c r="X21" i="3"/>
  <c r="Y21" i="3" s="1"/>
  <c r="Z21" i="3" s="1"/>
  <c r="S21" i="3"/>
  <c r="T21" i="3" s="1"/>
  <c r="R21" i="3"/>
  <c r="P21" i="3"/>
  <c r="L21" i="3"/>
  <c r="M21" i="3" s="1"/>
  <c r="N21" i="3" s="1"/>
  <c r="J21" i="3"/>
  <c r="G21" i="3"/>
  <c r="H21" i="3" s="1"/>
  <c r="F21" i="3"/>
  <c r="D21" i="3"/>
  <c r="AW20" i="3"/>
  <c r="AI20" i="3"/>
  <c r="AJ20" i="3" s="1"/>
  <c r="AH20" i="3"/>
  <c r="AC20" i="3"/>
  <c r="AB20" i="3"/>
  <c r="W20" i="3"/>
  <c r="Y20" i="3" s="1"/>
  <c r="AA20" i="3" s="1"/>
  <c r="V20" i="3"/>
  <c r="X20" i="3" s="1"/>
  <c r="R20" i="3"/>
  <c r="Q20" i="3"/>
  <c r="P20" i="3"/>
  <c r="S20" i="3" s="1"/>
  <c r="U20" i="3" s="1"/>
  <c r="K20" i="3"/>
  <c r="J20" i="3"/>
  <c r="L20" i="3" s="1"/>
  <c r="F20" i="3"/>
  <c r="E20" i="3"/>
  <c r="D20" i="3"/>
  <c r="G20" i="3" s="1"/>
  <c r="I20" i="3" s="1"/>
  <c r="AV15" i="3"/>
  <c r="AT15" i="3"/>
  <c r="AL15" i="3"/>
  <c r="AJ15" i="3"/>
  <c r="AH15" i="3"/>
  <c r="AK15" i="3" s="1"/>
  <c r="AE15" i="3"/>
  <c r="AF15" i="3" s="1"/>
  <c r="AD15" i="3"/>
  <c r="V15" i="3"/>
  <c r="X15" i="3" s="1"/>
  <c r="R15" i="3"/>
  <c r="P15" i="3"/>
  <c r="N15" i="3"/>
  <c r="M15" i="3"/>
  <c r="J15" i="3"/>
  <c r="L15" i="3" s="1"/>
  <c r="F15" i="3"/>
  <c r="D15" i="3"/>
  <c r="AW14" i="3"/>
  <c r="AJ14" i="3"/>
  <c r="AI14" i="3"/>
  <c r="AK14" i="3" s="1"/>
  <c r="AH14" i="3"/>
  <c r="AC14" i="3"/>
  <c r="AB14" i="3"/>
  <c r="W14" i="3"/>
  <c r="V14" i="3"/>
  <c r="Q14" i="3"/>
  <c r="P14" i="3"/>
  <c r="R14" i="3" s="1"/>
  <c r="S14" i="3" s="1"/>
  <c r="U14" i="3" s="1"/>
  <c r="K14" i="3"/>
  <c r="AC83" i="3" s="1"/>
  <c r="J14" i="3"/>
  <c r="L14" i="3" s="1"/>
  <c r="M14" i="3" s="1"/>
  <c r="O14" i="3" s="1"/>
  <c r="E14" i="3"/>
  <c r="D14" i="3"/>
  <c r="AV9" i="3"/>
  <c r="AT9" i="3"/>
  <c r="AJ9" i="3"/>
  <c r="AH9" i="3"/>
  <c r="AD9" i="3"/>
  <c r="AB9" i="3"/>
  <c r="AE9" i="3" s="1"/>
  <c r="AF9" i="3" s="1"/>
  <c r="X9" i="3"/>
  <c r="V9" i="3"/>
  <c r="S9" i="3"/>
  <c r="T9" i="3" s="1"/>
  <c r="R9" i="3"/>
  <c r="P9" i="3"/>
  <c r="P8" i="3" s="1"/>
  <c r="L9" i="3"/>
  <c r="J9" i="3"/>
  <c r="M9" i="3" s="1"/>
  <c r="N9" i="3" s="1"/>
  <c r="D9" i="3"/>
  <c r="F9" i="3" s="1"/>
  <c r="G9" i="3" s="1"/>
  <c r="H9" i="3" s="1"/>
  <c r="AW8" i="3"/>
  <c r="AI8" i="3"/>
  <c r="AH8" i="3"/>
  <c r="AJ8" i="3" s="1"/>
  <c r="AC8" i="3"/>
  <c r="AB8" i="3"/>
  <c r="AD8" i="3" s="1"/>
  <c r="AE8" i="3" s="1"/>
  <c r="AG8" i="3" s="1"/>
  <c r="W8" i="3"/>
  <c r="V8" i="3"/>
  <c r="R8" i="3"/>
  <c r="Q8" i="3"/>
  <c r="K8" i="3"/>
  <c r="E8" i="3"/>
  <c r="AC81" i="3" s="1"/>
  <c r="D8" i="3"/>
  <c r="G87" i="2"/>
  <c r="C87" i="2"/>
  <c r="I86" i="2"/>
  <c r="D82" i="2"/>
  <c r="E86" i="2" s="1"/>
  <c r="I79" i="2"/>
  <c r="E79" i="2"/>
  <c r="I71" i="2"/>
  <c r="E71" i="2"/>
  <c r="I64" i="2"/>
  <c r="E64" i="2"/>
  <c r="I57" i="2"/>
  <c r="E57" i="2"/>
  <c r="I50" i="2"/>
  <c r="E50" i="2"/>
  <c r="I43" i="2"/>
  <c r="E43" i="2"/>
  <c r="I36" i="2"/>
  <c r="E36" i="2"/>
  <c r="I28" i="2"/>
  <c r="E28" i="2"/>
  <c r="I20" i="2"/>
  <c r="I87" i="2" s="1"/>
  <c r="I88" i="2" s="1"/>
  <c r="E20" i="2"/>
  <c r="D11" i="2"/>
  <c r="D10" i="2"/>
  <c r="C85" i="1"/>
  <c r="E84" i="1"/>
  <c r="E77" i="1"/>
  <c r="E69" i="1"/>
  <c r="E62" i="1"/>
  <c r="E55" i="1"/>
  <c r="E48" i="1"/>
  <c r="E41" i="1"/>
  <c r="E34" i="1"/>
  <c r="E26" i="1"/>
  <c r="E18" i="1"/>
  <c r="E85" i="1" s="1"/>
  <c r="E86" i="1" s="1"/>
  <c r="AE14" i="3" l="1"/>
  <c r="AG14" i="3" s="1"/>
  <c r="X51" i="3"/>
  <c r="Y51" i="3" s="1"/>
  <c r="AA51" i="3" s="1"/>
  <c r="AE64" i="3"/>
  <c r="AF64" i="3" s="1"/>
  <c r="AZ51" i="3" s="1"/>
  <c r="AI85" i="3"/>
  <c r="AI93" i="3"/>
  <c r="S46" i="3"/>
  <c r="T46" i="3" s="1"/>
  <c r="F51" i="3"/>
  <c r="K95" i="3"/>
  <c r="G64" i="3"/>
  <c r="H64" i="3" s="1"/>
  <c r="AC95" i="3"/>
  <c r="Y9" i="3"/>
  <c r="Z9" i="3" s="1"/>
  <c r="S15" i="3"/>
  <c r="T15" i="3" s="1"/>
  <c r="AE27" i="3"/>
  <c r="AF27" i="3" s="1"/>
  <c r="K89" i="3"/>
  <c r="R32" i="3"/>
  <c r="S32" i="3" s="1"/>
  <c r="U32" i="3" s="1"/>
  <c r="AZ56" i="3"/>
  <c r="R52" i="3"/>
  <c r="S52" i="3" s="1"/>
  <c r="T52" i="3" s="1"/>
  <c r="AE57" i="3"/>
  <c r="AG57" i="3" s="1"/>
  <c r="AD57" i="3"/>
  <c r="Y63" i="3"/>
  <c r="AA63" i="3" s="1"/>
  <c r="F8" i="3"/>
  <c r="G8" i="3" s="1"/>
  <c r="I8" i="3" s="1"/>
  <c r="K81" i="3"/>
  <c r="K97" i="3"/>
  <c r="F14" i="3"/>
  <c r="K83" i="3"/>
  <c r="AD14" i="3"/>
  <c r="G15" i="3"/>
  <c r="H15" i="3" s="1"/>
  <c r="Y15" i="3"/>
  <c r="Z15" i="3" s="1"/>
  <c r="AK20" i="3"/>
  <c r="AG20" i="3" s="1"/>
  <c r="AD26" i="3"/>
  <c r="AE26" i="3" s="1"/>
  <c r="AG26" i="3" s="1"/>
  <c r="X33" i="3"/>
  <c r="Y33" i="3" s="1"/>
  <c r="Z33" i="3" s="1"/>
  <c r="L39" i="3"/>
  <c r="M39" i="3" s="1"/>
  <c r="O39" i="3" s="1"/>
  <c r="L51" i="3"/>
  <c r="M51" i="3" s="1"/>
  <c r="O51" i="3" s="1"/>
  <c r="AC97" i="3"/>
  <c r="R57" i="3"/>
  <c r="S63" i="3"/>
  <c r="I63" i="3" s="1"/>
  <c r="R63" i="3"/>
  <c r="X39" i="3"/>
  <c r="Y39" i="3"/>
  <c r="AA39" i="3" s="1"/>
  <c r="M45" i="3"/>
  <c r="O45" i="3" s="1"/>
  <c r="K93" i="3"/>
  <c r="AS93" i="3" s="1"/>
  <c r="L45" i="3"/>
  <c r="AE21" i="3"/>
  <c r="AF21" i="3" s="1"/>
  <c r="AD21" i="3"/>
  <c r="F32" i="3"/>
  <c r="AE45" i="3"/>
  <c r="AG45" i="3" s="1"/>
  <c r="AJ58" i="3"/>
  <c r="AK58" i="3" s="1"/>
  <c r="AL58" i="3" s="1"/>
  <c r="F52" i="3"/>
  <c r="G52" i="3" s="1"/>
  <c r="H52" i="3" s="1"/>
  <c r="AD52" i="3"/>
  <c r="AE52" i="3" s="1"/>
  <c r="AF52" i="3" s="1"/>
  <c r="G63" i="3"/>
  <c r="O63" i="3" s="1"/>
  <c r="S64" i="3"/>
  <c r="T64" i="3" s="1"/>
  <c r="K99" i="3"/>
  <c r="Q91" i="4"/>
  <c r="X8" i="3"/>
  <c r="Y8" i="3" s="1"/>
  <c r="AA8" i="3" s="1"/>
  <c r="AK8" i="3"/>
  <c r="AM8" i="3" s="1"/>
  <c r="S8" i="3"/>
  <c r="U8" i="3" s="1"/>
  <c r="G14" i="3"/>
  <c r="I14" i="3" s="1"/>
  <c r="K85" i="3"/>
  <c r="AE20" i="3"/>
  <c r="AD20" i="3"/>
  <c r="F26" i="3"/>
  <c r="R26" i="3"/>
  <c r="S26" i="3" s="1"/>
  <c r="U26" i="3" s="1"/>
  <c r="X32" i="3"/>
  <c r="Y32" i="3" s="1"/>
  <c r="AA32" i="3" s="1"/>
  <c r="L33" i="3"/>
  <c r="M33" i="3" s="1"/>
  <c r="N33" i="3" s="1"/>
  <c r="AD39" i="3"/>
  <c r="AE39" i="3" s="1"/>
  <c r="AG39" i="3" s="1"/>
  <c r="G57" i="3"/>
  <c r="I57" i="3" s="1"/>
  <c r="AC99" i="3"/>
  <c r="E87" i="2"/>
  <c r="E88" i="2" s="1"/>
  <c r="R40" i="3"/>
  <c r="S40" i="3" s="1"/>
  <c r="T40" i="3" s="1"/>
  <c r="L58" i="3"/>
  <c r="M58" i="3" s="1"/>
  <c r="N58" i="3" s="1"/>
  <c r="M20" i="3"/>
  <c r="O20" i="3" s="1"/>
  <c r="AK32" i="3"/>
  <c r="AM26" i="3" s="1"/>
  <c r="G40" i="3"/>
  <c r="H40" i="3" s="1"/>
  <c r="AD45" i="3"/>
  <c r="AE46" i="3"/>
  <c r="AF46" i="3" s="1"/>
  <c r="AZ55" i="3"/>
  <c r="AK9" i="3"/>
  <c r="AL9" i="3" s="1"/>
  <c r="AZ50" i="3" s="1"/>
  <c r="X14" i="3"/>
  <c r="Y14" i="3" s="1"/>
  <c r="AA14" i="3" s="1"/>
  <c r="AC85" i="3"/>
  <c r="AC101" i="3" s="1"/>
  <c r="AZ15" i="3" s="1"/>
  <c r="AJ32" i="3"/>
  <c r="G39" i="3"/>
  <c r="I39" i="3" s="1"/>
  <c r="F39" i="3"/>
  <c r="K91" i="3"/>
  <c r="AE40" i="3"/>
  <c r="AF40" i="3" s="1"/>
  <c r="AC93" i="3"/>
  <c r="Y58" i="3"/>
  <c r="Z58" i="3" s="1"/>
  <c r="AZ31" i="3" s="1"/>
  <c r="AZ38" i="3" s="1"/>
  <c r="X58" i="3"/>
  <c r="F63" i="3"/>
  <c r="Y45" i="3"/>
  <c r="AA45" i="3" s="1"/>
  <c r="AK51" i="3"/>
  <c r="AM51" i="3" s="1"/>
  <c r="J8" i="3"/>
  <c r="G45" i="3"/>
  <c r="I45" i="3" s="1"/>
  <c r="X57" i="3"/>
  <c r="F46" i="3"/>
  <c r="G46" i="3" s="1"/>
  <c r="H46" i="3" s="1"/>
  <c r="R46" i="3"/>
  <c r="AD46" i="3"/>
  <c r="F64" i="3"/>
  <c r="R64" i="3"/>
  <c r="AD64" i="3"/>
  <c r="AZ46" i="3" l="1"/>
  <c r="AZ52" i="3" s="1"/>
  <c r="AZ49" i="3"/>
  <c r="AI95" i="3"/>
  <c r="AI89" i="3"/>
  <c r="AS89" i="3" s="1"/>
  <c r="AW63" i="3"/>
  <c r="AI87" i="3"/>
  <c r="AS87" i="3" s="1"/>
  <c r="S57" i="3"/>
  <c r="U57" i="3" s="1"/>
  <c r="G26" i="3"/>
  <c r="I26" i="3" s="1"/>
  <c r="AS95" i="3"/>
  <c r="M8" i="3"/>
  <c r="O8" i="3" s="1"/>
  <c r="L8" i="3"/>
  <c r="G51" i="3"/>
  <c r="I51" i="3" s="1"/>
  <c r="K101" i="3"/>
  <c r="AS85" i="3"/>
  <c r="AI81" i="3"/>
  <c r="AS83" i="3"/>
  <c r="AI91" i="3"/>
  <c r="AI99" i="3"/>
  <c r="AS99" i="3" s="1"/>
  <c r="G32" i="3"/>
  <c r="I32" i="3" s="1"/>
  <c r="AI83" i="3"/>
  <c r="X97" i="3"/>
  <c r="O101" i="3" s="1"/>
  <c r="Y57" i="3"/>
  <c r="AA57" i="3" s="1"/>
  <c r="AS91" i="3"/>
  <c r="AI97" i="3" l="1"/>
  <c r="AW72" i="3"/>
  <c r="AZ57" i="3"/>
  <c r="AZ58" i="3" s="1"/>
  <c r="AW66" i="3"/>
  <c r="AI101" i="3"/>
  <c r="AZ16" i="3" s="1"/>
  <c r="AS97" i="3"/>
  <c r="AS81" i="3"/>
  <c r="AZ14" i="3"/>
  <c r="AS105" i="3" l="1"/>
  <c r="AS101" i="3"/>
  <c r="AZ17" i="3"/>
  <c r="AZ41" i="3" s="1"/>
</calcChain>
</file>

<file path=xl/sharedStrings.xml><?xml version="1.0" encoding="utf-8"?>
<sst xmlns="http://schemas.openxmlformats.org/spreadsheetml/2006/main" count="1095" uniqueCount="470">
  <si>
    <t>UNIVERSIDAD DE FUERZAS ARMADAS - ESPE
DEPARTAMENTO DE CIENCIAS DE LA VIDA
 CARRERA BIOTECNOLOGÍA: 
MATRIZ SANGOLQUI Y SEDE SANTO DOMINGO DE LOS TSACHILAS / PRESENCIAL</t>
  </si>
  <si>
    <t>MALLA DEFINITIVA DE REDISEÑO CURRICULAR BIOTECNOLOGÍA 03/04/2018</t>
  </si>
  <si>
    <t>Nivel</t>
  </si>
  <si>
    <t>Propuesta</t>
  </si>
  <si>
    <t>Código</t>
  </si>
  <si>
    <t>Asignaturas</t>
  </si>
  <si>
    <t>Horas</t>
  </si>
  <si>
    <t>Primer Nivel</t>
  </si>
  <si>
    <t>EXCTMVU20</t>
  </si>
  <si>
    <t>Cálculo Diferencial e Integral</t>
  </si>
  <si>
    <t>EXCTMVU50</t>
  </si>
  <si>
    <t>Física Clásica</t>
  </si>
  <si>
    <t>EXCTMVU60</t>
  </si>
  <si>
    <t>Química</t>
  </si>
  <si>
    <t>CVDABTU01</t>
  </si>
  <si>
    <t>Cátedra Integradora: Sistemas Biológicos</t>
  </si>
  <si>
    <t>CHUMINU02</t>
  </si>
  <si>
    <t>Metodología de la Investigación Científica</t>
  </si>
  <si>
    <t>CHUMINU01</t>
  </si>
  <si>
    <t>Comunicación Oral Y Escrita</t>
  </si>
  <si>
    <t>Segundo Nivel</t>
  </si>
  <si>
    <t>EXCTMVU61</t>
  </si>
  <si>
    <t>Química del carbono</t>
  </si>
  <si>
    <t>EXCTMVU21</t>
  </si>
  <si>
    <t>Cálculo Vectorial</t>
  </si>
  <si>
    <t>EXCTMVU62</t>
  </si>
  <si>
    <t>Química aplicada</t>
  </si>
  <si>
    <t>CVDABTU13</t>
  </si>
  <si>
    <t>Cátedra integradora: Biología Vegetal</t>
  </si>
  <si>
    <t>EXCTMVU22</t>
  </si>
  <si>
    <t>Algebra lineal</t>
  </si>
  <si>
    <t>CVDABTU15</t>
  </si>
  <si>
    <t>Cátedra integradora: Biología Animal</t>
  </si>
  <si>
    <t>Tercer Nivel</t>
  </si>
  <si>
    <t>EXCTMVU63</t>
  </si>
  <si>
    <t>Química orgánica</t>
  </si>
  <si>
    <t>EXCTBTU29</t>
  </si>
  <si>
    <t>Análisis matemático para la biotecnología</t>
  </si>
  <si>
    <t>CVDABTU05</t>
  </si>
  <si>
    <t>Cátedra integradora: Biología de los microorganismos de los sistemas biológicos</t>
  </si>
  <si>
    <t>EXCTBTU48</t>
  </si>
  <si>
    <t>Bioestadística I</t>
  </si>
  <si>
    <t>CHUMBTU03</t>
  </si>
  <si>
    <t>Integración de las competencias culturales en la apreciación de las artes visuales o auditivas</t>
  </si>
  <si>
    <t>EXCTMVU68</t>
  </si>
  <si>
    <t>Fundamentos de físico química</t>
  </si>
  <si>
    <t>Cuarto Nivel</t>
  </si>
  <si>
    <t>CVDABTU31</t>
  </si>
  <si>
    <t>Fisiología de los sistemas bióticos</t>
  </si>
  <si>
    <t>CVDABTU32</t>
  </si>
  <si>
    <t>Investigación preexperimental</t>
  </si>
  <si>
    <t>Hay que saber si va a ser nuestras</t>
  </si>
  <si>
    <t>CVDABTU33</t>
  </si>
  <si>
    <t>Cátedra integradora: Microbiología aplicada</t>
  </si>
  <si>
    <t>Lectura y excritura de textos académicos I</t>
  </si>
  <si>
    <t>CVDABTU37</t>
  </si>
  <si>
    <t>Fundamentos de biología molecular y genética</t>
  </si>
  <si>
    <t>CVDABTU39</t>
  </si>
  <si>
    <t>Cálculos básicos ingenieriles</t>
  </si>
  <si>
    <t>Quinto Nivel</t>
  </si>
  <si>
    <t>CVDABTU41</t>
  </si>
  <si>
    <t>Fundamentos de Fenómenos de transporte</t>
  </si>
  <si>
    <t>CVDABTU43</t>
  </si>
  <si>
    <t>Ecología y evolución</t>
  </si>
  <si>
    <t>CVDABTU45</t>
  </si>
  <si>
    <t>Cátedra integradora: Herramientas aplicadas a la Biotecnología Vegetal</t>
  </si>
  <si>
    <t>CVDABTU47</t>
  </si>
  <si>
    <t>Diseño experimental para Biotecnología vegetal</t>
  </si>
  <si>
    <t>CVDABTU49</t>
  </si>
  <si>
    <t>Taller de saberes ancestrales en los sistemas biológicos vegetales</t>
  </si>
  <si>
    <t>CVDABTU48</t>
  </si>
  <si>
    <t>Lectura y excritura de textos académicos II</t>
  </si>
  <si>
    <t>Sexto Nivel</t>
  </si>
  <si>
    <t>CVDABTU51</t>
  </si>
  <si>
    <t>Fundamentos de enzimología</t>
  </si>
  <si>
    <t>CVDABTU53</t>
  </si>
  <si>
    <t>Fundamentos de operaciones unitarias</t>
  </si>
  <si>
    <t>CVDABTU55</t>
  </si>
  <si>
    <t>Cátedra integradora: Biotenología animal</t>
  </si>
  <si>
    <t>CVDABTU57</t>
  </si>
  <si>
    <t>Diseño experimental para biotecnología animal</t>
  </si>
  <si>
    <t>CVDABTU58</t>
  </si>
  <si>
    <t>Taller de saberes ancestrales en los sistemas biológicos de animales</t>
  </si>
  <si>
    <t>CVDABTU59</t>
  </si>
  <si>
    <t>Herramientas bioinformáticas I</t>
  </si>
  <si>
    <t>Séptimo Nivel</t>
  </si>
  <si>
    <t>CVDABTU61</t>
  </si>
  <si>
    <t>Bioprocesos</t>
  </si>
  <si>
    <t>CVDABTU63</t>
  </si>
  <si>
    <t>Enzimología</t>
  </si>
  <si>
    <t>CVDABTU65</t>
  </si>
  <si>
    <t>Cátedra integradora: Biotenología industrial</t>
  </si>
  <si>
    <t>CVDABTU67</t>
  </si>
  <si>
    <t>Itinerarios</t>
  </si>
  <si>
    <t>CVDABTU68</t>
  </si>
  <si>
    <t>Diseño experimental para biotecnología industrial</t>
  </si>
  <si>
    <t>CVDABTU69</t>
  </si>
  <si>
    <t>Herramientas bioinformáticas II</t>
  </si>
  <si>
    <t>Octavo Nivel</t>
  </si>
  <si>
    <t>CVDABTU71</t>
  </si>
  <si>
    <t>Química ambiental</t>
  </si>
  <si>
    <t>CVDABTU73</t>
  </si>
  <si>
    <t>Evaluación de impacto ambiental</t>
  </si>
  <si>
    <t>CVDABTU75</t>
  </si>
  <si>
    <t>Cátedra integradora: Herramientas aplicadas a la Biotenología ambiental para preservar la integridad Biológica y la biorremediación de ecosistemas</t>
  </si>
  <si>
    <t>CVDABTU79</t>
  </si>
  <si>
    <t>Diseño experimental para biotecnología ambiental</t>
  </si>
  <si>
    <t>CVDABTU77</t>
  </si>
  <si>
    <t>CVDABTU78</t>
  </si>
  <si>
    <t>Redacción de documentos científicos con carácter ingenieril</t>
  </si>
  <si>
    <t>Noveno Nivel</t>
  </si>
  <si>
    <t>CVDABTU81</t>
  </si>
  <si>
    <t>Cátedra Integradora: Herramientas aplicadas a la Biotecnología Humana</t>
  </si>
  <si>
    <t>CVDABTU83</t>
  </si>
  <si>
    <t>Fundamentos para la biotecnología humana</t>
  </si>
  <si>
    <t>CVDABTU89</t>
  </si>
  <si>
    <t>Planificación del trabajo de titulación</t>
  </si>
  <si>
    <t>Taller de emprendimiento e innovación para biotecnología</t>
  </si>
  <si>
    <t>CVDABTU87</t>
  </si>
  <si>
    <t>CVDABTU88</t>
  </si>
  <si>
    <t>Taller de elaboración del trabajo de titulación</t>
  </si>
  <si>
    <t>Décimo Nivel</t>
  </si>
  <si>
    <t>CVDABTU91</t>
  </si>
  <si>
    <t>Aplicación integrativa de las biotecnologías</t>
  </si>
  <si>
    <t>CVDABTU94</t>
  </si>
  <si>
    <t>Formación e inserción profesional del biotecnólogo</t>
  </si>
  <si>
    <t>CVDABTU93</t>
  </si>
  <si>
    <t>Cátedra integradora: Desarrolllo y narrativa del trabajo de titulación.</t>
  </si>
  <si>
    <t>CVDABTU95</t>
  </si>
  <si>
    <t>Estrategias de redacción del trabajo de titulación</t>
  </si>
  <si>
    <t>CVDABTU97</t>
  </si>
  <si>
    <t>Total de Horas</t>
  </si>
  <si>
    <t># Asignaturas aprobado</t>
  </si>
  <si>
    <t># Asignaturas propuesta</t>
  </si>
  <si>
    <t>Aprobado</t>
  </si>
  <si>
    <t>Asignatura</t>
  </si>
  <si>
    <t>Prácticas PP</t>
  </si>
  <si>
    <t>Matemática aplicada a la biotecnología I</t>
  </si>
  <si>
    <t>Principios de Biofísica</t>
  </si>
  <si>
    <t>Bases de Química aplicada</t>
  </si>
  <si>
    <t>Fundamentos de Investigación Científica</t>
  </si>
  <si>
    <t>Desarrollo de la comunicación humana I</t>
  </si>
  <si>
    <t>Matemática aplicada a la biotecnología II</t>
  </si>
  <si>
    <t>Físico química</t>
  </si>
  <si>
    <t>Cátedra integradora: sistemas bióticos y abióticos</t>
  </si>
  <si>
    <t>Exploración básica no experimental nivel descriptivo</t>
  </si>
  <si>
    <t>Eliminada</t>
  </si>
  <si>
    <t>Desarrollo de la seguridad y defensa: identidad en la proyección geopolítica</t>
  </si>
  <si>
    <t>Desarrollo de la comunicación humana II</t>
  </si>
  <si>
    <t>Cátedra integradora: Biología de los microorganismos en los sistema biológicos</t>
  </si>
  <si>
    <t>Exploración básica no experimental nivel correlacional</t>
  </si>
  <si>
    <t>Investigación preexperimentaal</t>
  </si>
  <si>
    <t>Lectura y escritura de textos académicos I</t>
  </si>
  <si>
    <t>Diseño experimenal para Biotecnología vegetal</t>
  </si>
  <si>
    <t>Cátedra integradora: Biotecnología industrial</t>
  </si>
  <si>
    <t>Cátedra integradora: Herramientas aplicadas a la Biotecnología ambiental para preservar la integridad Biológica y la biorremediación de ecosistemas</t>
  </si>
  <si>
    <t>UNIVERSIDAD DE  FUERZAS ARMADAS ESPE
DEPARTAMENTO DE CIENCIAS DE LA VIDA Y LA AGRICULTURA
CARRERA DE INGENIERÍA EN BIOTECNOLOGÍA : MATRIZ SANGOLQUÍ Y SEDE SANTO DOMINGO DE LOS TSACHILAS / PRESENCIAL</t>
  </si>
  <si>
    <t>PRIMER NIVEL</t>
  </si>
  <si>
    <t>FT</t>
  </si>
  <si>
    <t>PP</t>
  </si>
  <si>
    <t>Catedra integradora Sistemas Biológicos</t>
  </si>
  <si>
    <t>EMI</t>
  </si>
  <si>
    <t>Metodología  de la Investigación Científica</t>
  </si>
  <si>
    <t>CL</t>
  </si>
  <si>
    <t>Comunicación Oral y Escrita</t>
  </si>
  <si>
    <t>HORAS</t>
  </si>
  <si>
    <t>CD</t>
  </si>
  <si>
    <t>CP</t>
  </si>
  <si>
    <t>AA</t>
  </si>
  <si>
    <t>TOT.S</t>
  </si>
  <si>
    <t>TOT.P</t>
  </si>
  <si>
    <t>SEGUNDO NIVEL</t>
  </si>
  <si>
    <t>Algebra Lineal</t>
  </si>
  <si>
    <t>Catedra integradora: Biología Vegetal</t>
  </si>
  <si>
    <t>Cátedra Integradora: Biología Animal</t>
  </si>
  <si>
    <t>1. Componentes de Organización Curricular</t>
  </si>
  <si>
    <t>Componentes</t>
  </si>
  <si>
    <t>Componente de Docencia</t>
  </si>
  <si>
    <t>Componente Práctico (Restado Prácticas pre profesionales 1560 horas)</t>
  </si>
  <si>
    <t>Componente de Aprendizaje Autónomo (Restado Prácticas pre profesionales 520 horas)</t>
  </si>
  <si>
    <t>TERCER NIVEL</t>
  </si>
  <si>
    <t>Análisis Matemático para la Biotecnología</t>
  </si>
  <si>
    <t>Fundamentos de Físico Química</t>
  </si>
  <si>
    <t>Cátedra Integradora: Biología de los microorganismos en los sistemas biológicos</t>
  </si>
  <si>
    <t>PRACTICA PREPROFESIONAL</t>
  </si>
  <si>
    <t>Total horas</t>
  </si>
  <si>
    <t>Prácticas Pre profesionales</t>
  </si>
  <si>
    <t>CUARTO NIVEL</t>
  </si>
  <si>
    <t>Fisiología de los Sistemas Bióticos</t>
  </si>
  <si>
    <t>Cálculos básicos Ingenieriles</t>
  </si>
  <si>
    <t>Fundamentos de biología Molecular y Genética</t>
  </si>
  <si>
    <t>Cátedra integradora:  Microbiología aplicada</t>
  </si>
  <si>
    <t>Lectura y Escritura de Textos Académicos  I</t>
  </si>
  <si>
    <t>QUINTO NIVEL</t>
  </si>
  <si>
    <t>Ecología y Evolución</t>
  </si>
  <si>
    <t>Cátedra integradora: Herramientas aplicadas a la biotecnología vegetal</t>
  </si>
  <si>
    <t>ICSC</t>
  </si>
  <si>
    <t>Lectura y escritura de textos académicos</t>
  </si>
  <si>
    <t>Trabajo de titulación</t>
  </si>
  <si>
    <t>SEXTO NIVEL</t>
  </si>
  <si>
    <t>Cátedra integradora: Biotecnología animal</t>
  </si>
  <si>
    <t>Taller de saberes ancestrales en los sistemas biológicos animal</t>
  </si>
  <si>
    <t>Cátedra integradora: Desarrollo y narrativa del trabajo de titulación</t>
  </si>
  <si>
    <t>Trabajo de Titulación o Examen de Grado</t>
  </si>
  <si>
    <t>SUMA: Componente de Organización + Prácticas + Trabajo de titulación</t>
  </si>
  <si>
    <t>SÉPTIMO NIVEL</t>
  </si>
  <si>
    <t>Diseño experimental para biotecnología Industrial</t>
  </si>
  <si>
    <t>I</t>
  </si>
  <si>
    <t>Ittinerario</t>
  </si>
  <si>
    <t>4. Campos de Formación</t>
  </si>
  <si>
    <t>Campos</t>
  </si>
  <si>
    <t>Fundamentos teóricos (FT)</t>
  </si>
  <si>
    <t>Praxis Profesional (PP)</t>
  </si>
  <si>
    <t>OCTAVO NIVEL</t>
  </si>
  <si>
    <t>Química Ambiental</t>
  </si>
  <si>
    <t>Cátedra integradora: Herrameintas aplicadas a la biotecnología ambiental para preservar la integridad biológica y la biorremediación de ecosistemas</t>
  </si>
  <si>
    <t>VINCULACIÓN CON LA SOCIEDAD</t>
  </si>
  <si>
    <t>Epistemología y metodología de la inv. (EMI)</t>
  </si>
  <si>
    <t>Integración de contextos, saberes y cultura (ISCC)</t>
  </si>
  <si>
    <t>Comunicación y lenguajes (CL)</t>
  </si>
  <si>
    <t>Itinerarios de actuación</t>
  </si>
  <si>
    <t>NOVENO NIVEL</t>
  </si>
  <si>
    <t>Fundamentos para la Biotecnología Humana</t>
  </si>
  <si>
    <t>Itinerario</t>
  </si>
  <si>
    <t>Cátedra integradora: Herrameintas aplicadas a la biotecnología humana</t>
  </si>
  <si>
    <t>Unidades</t>
  </si>
  <si>
    <t>Unidad Básica</t>
  </si>
  <si>
    <t>Unidad Profesional</t>
  </si>
  <si>
    <t>Unidad  de Titulación</t>
  </si>
  <si>
    <t>DÉCIMO NIVEL</t>
  </si>
  <si>
    <t>VER: 3.1 / FLEON</t>
  </si>
  <si>
    <t>UNIVERSIDAD DE FUERZAS ARMADAS ESPE
DEPARTAMENTO DE CIENCIAS DE LA VIDA Y LA AGRICULTURA
CARRERA DE BIOTECNOLOGÍA: MATRIZ SANGOLQUI Y SEDE SANTO DOMINGO DE LOS TSACHILAS / PRESENCIAL</t>
  </si>
  <si>
    <t>Períodos</t>
  </si>
  <si>
    <t>No. Asignaturas, cursos o equivalentes</t>
  </si>
  <si>
    <t>Horas de Docencia</t>
  </si>
  <si>
    <t>TRABAJO DE TITULACIÓN</t>
  </si>
  <si>
    <t>Horas de prácticas de aplicación y experimentación</t>
  </si>
  <si>
    <t>Horas de Trabajo Autónomo</t>
  </si>
  <si>
    <t>Horas de Prácticas Pre profesionales</t>
  </si>
  <si>
    <t>TOTAL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</si>
  <si>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</si>
  <si>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</si>
  <si>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</si>
  <si>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</si>
  <si>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</si>
  <si>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</si>
  <si>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</si>
  <si>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</si>
  <si>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</si>
  <si>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TOTAL:</t>
  </si>
  <si>
    <t>ITINERARIO I- EDUCACIÓN PRENATAL</t>
  </si>
  <si>
    <t>Desarrollo Integral infantil</t>
  </si>
  <si>
    <t>Intervención cognitiva y lenguaje</t>
  </si>
  <si>
    <t>Intervención afectiva y social</t>
  </si>
  <si>
    <t>TOTAL HORAS</t>
  </si>
  <si>
    <t>UNIVERSIDAD DE FUERZAS ARMADAS ESPE
DEPARTAMENTO DE CIENCIAS DE LA VIDA Y LA AGRICULTURA
CARRERA DE BIOTECNOLOGÍA: MATRIZ SANGOLQUI Y SEDE SANTO DOMINGO DE LOS TSACHILAS / PRESENCIAL</t>
  </si>
  <si>
    <t>Núcleos problémicos</t>
  </si>
  <si>
    <t>CAMPOS DE FORMACIÓN</t>
  </si>
  <si>
    <t>Total de horas</t>
  </si>
  <si>
    <t>Fundamentos teóricos</t>
  </si>
  <si>
    <t>Praxis preprofesional</t>
  </si>
  <si>
    <t>Epistemología y metodología de la investigación</t>
  </si>
  <si>
    <t>Integración de contextos, saberes y cultura</t>
  </si>
  <si>
    <t>Comunicación y lenguaje</t>
  </si>
  <si>
    <t>Resultados de aprendizaje</t>
  </si>
  <si>
    <t>Asignaturas  integradoras</t>
  </si>
  <si>
    <t>Prácticas  pre-profesionales</t>
  </si>
  <si>
    <t>UNIDAD BÁSICA</t>
  </si>
  <si>
    <t>¿Qué principios fundamentan los sistemas biológicos?</t>
  </si>
  <si>
    <t>Cálculo diferencial e integraleintegral</t>
  </si>
  <si>
    <t>Cátedra  Integradora: Sistemas Biológicos</t>
  </si>
  <si>
    <r>
      <t>Metodolog</t>
    </r>
    <r>
      <rPr>
        <sz val="7"/>
        <color rgb="FF000000"/>
        <rFont val="Calibri"/>
        <family val="2"/>
        <charset val="1"/>
      </rPr>
      <t>í</t>
    </r>
    <r>
      <rPr>
        <sz val="7"/>
        <color rgb="FF000000"/>
        <rFont val="Arial"/>
        <family val="2"/>
        <charset val="1"/>
      </rPr>
      <t>a de la investigacion cientifica</t>
    </r>
  </si>
  <si>
    <r>
      <t>Comunicaci</t>
    </r>
    <r>
      <rPr>
        <sz val="7"/>
        <color rgb="FF000000"/>
        <rFont val="Calibri"/>
        <family val="2"/>
        <charset val="1"/>
      </rPr>
      <t>ó</t>
    </r>
    <r>
      <rPr>
        <sz val="7"/>
        <color rgb="FF000000"/>
        <rFont val="Arial"/>
        <family val="2"/>
        <charset val="1"/>
      </rPr>
      <t>n oral y escrita</t>
    </r>
  </si>
  <si>
    <t>Identifica los principios fundamentales de las ciencias básicas de la profesión a través de aproximaciones  diagnósticas simuladas de los sistemas biólogicos con capacidad crítica y respetando el medio ambiente.</t>
  </si>
  <si>
    <r>
      <t xml:space="preserve">PROYECTO INTEGRADOR DE SABERES: </t>
    </r>
    <r>
      <rPr>
        <sz val="7"/>
        <color rgb="FF000000"/>
        <rFont val="Arial"/>
        <family val="2"/>
        <charset val="1"/>
      </rPr>
      <t>EXPLORACIÓN DIAGNÓSTICA DE SISTEMAS BIOLÓGICOS: DESCRIPCIÓN DE LOS FENÓMENOS FÍSICOS, QUÍMICOS, MATEMÁTICOS Y BIOLÓGICOS RELACIONADOS CON EL MISMO.</t>
    </r>
  </si>
  <si>
    <t>Química del Carbono.</t>
  </si>
  <si>
    <r>
      <t xml:space="preserve">Cátedra  Integradora: </t>
    </r>
    <r>
      <rPr>
        <sz val="7"/>
        <color rgb="FF000000"/>
        <rFont val="Arial"/>
        <family val="2"/>
        <charset val="1"/>
      </rPr>
      <t xml:space="preserve"> Biología Vegetal</t>
    </r>
  </si>
  <si>
    <t>Identifica componentes de sistemas biológicos, a través de la observación, comparación y relación entre los factores bióticos y abióticos, despertando la curiosidad por la investigación y respetando la propiedad intelectual, bioseguridad y medio ambiente.</t>
  </si>
  <si>
    <t>Cálculo vectorial</t>
  </si>
  <si>
    <t>Química Aplicada</t>
  </si>
  <si>
    <r>
      <t xml:space="preserve">Cátedra  Integradora: </t>
    </r>
    <r>
      <rPr>
        <sz val="7"/>
        <color rgb="FF000000"/>
        <rFont val="Arial"/>
        <family val="2"/>
        <charset val="1"/>
      </rPr>
      <t xml:space="preserve"> Biología Animal</t>
    </r>
  </si>
  <si>
    <r>
      <t xml:space="preserve">PROYECTO INTEGRADOR DE SABERES: </t>
    </r>
    <r>
      <rPr>
        <sz val="7"/>
        <color rgb="FF000000"/>
        <rFont val="Arial"/>
        <family val="2"/>
        <charset val="1"/>
      </rPr>
      <t>CARACTERIZACIÓN DE LA FLORA, FAUNA Y FACTORES ABIÓTICOS DE LA REGIÓN BUSCANDO PATRONES Y MODELOS EN EL CONTEXTO DE SABERES</t>
    </r>
  </si>
  <si>
    <t>Química Orgánica</t>
  </si>
  <si>
    <t>Identificación, descripción y caracterización de sistemas biológicos</t>
  </si>
  <si>
    <t>Analiza sistemas biológicos (macro y micro moléculas), de los seres vivos, cumpliendo con normas de bioseguridad y planteando ideas propias de investigación.</t>
  </si>
  <si>
    <t>Fundamentos de Físico química</t>
  </si>
  <si>
    <r>
      <t>Bioestad</t>
    </r>
    <r>
      <rPr>
        <sz val="7"/>
        <color rgb="FF000000"/>
        <rFont val="Calibri"/>
        <family val="2"/>
        <charset val="1"/>
      </rPr>
      <t>í</t>
    </r>
    <r>
      <rPr>
        <sz val="7"/>
        <color rgb="FF000000"/>
        <rFont val="Arial"/>
        <family val="2"/>
        <charset val="1"/>
      </rPr>
      <t>stica I</t>
    </r>
  </si>
  <si>
    <r>
      <t xml:space="preserve">PROYECTO INTEGRADOR DE SABERES: </t>
    </r>
    <r>
      <rPr>
        <sz val="7"/>
        <color rgb="FF000000"/>
        <rFont val="Arial"/>
        <family val="2"/>
        <charset val="1"/>
      </rPr>
      <t>CARACTERIZACIÓN DE LOS MICROORGANISMOS Y SU RELACIÓN CON LOS SISTEMAS BIÓTICOS Y ABIÓTICOS (REGRESIÓN, CRECIMIENTO LOGARÍTMICO)</t>
    </r>
  </si>
  <si>
    <t>UNIDAD PROFESIONAL</t>
  </si>
  <si>
    <t>¿Con qué herramientas se intervienen los sistemas biológicos y su interrelación con el entorno?</t>
  </si>
  <si>
    <t>Fisiología de los sistemas bióticos (vegetal y animal)</t>
  </si>
  <si>
    <t>Cátedra  Integradora: Microbiología  Aplicada.</t>
  </si>
  <si>
    <t>Caracterización morfológica y bioquímica de los microorganismos patógenos y no patógenos y su efecto en los sistemas biológicos</t>
  </si>
  <si>
    <t>Identifica microrganismos patógenos y no patógenos, mediante la caracterización y diagnóstico  utilizando herramientas  biotecnológicas, respetando normas de bioseguridad,  conformando  equipos multidisciplinarios a fin de solucionar problemas en el campo sanitario.</t>
  </si>
  <si>
    <t>Fundamentos de Biología Molecular y genética</t>
  </si>
  <si>
    <r>
      <t xml:space="preserve">PROYECTO INTEGRADOR DE SABERES: </t>
    </r>
    <r>
      <rPr>
        <sz val="7"/>
        <color rgb="FF000000"/>
        <rFont val="Arial"/>
        <family val="2"/>
        <charset val="1"/>
      </rPr>
      <t>DESARROLLO E IMPLEMENTACIÓN DE TÉCNICAS DE DIAGNÓSTICO CON APOYO DE LA GENÓMICA FUNCIONAL BAJO CONDICIONES LOCALES PARA DETECTAR ENFERMEDADES EN SISTEMAS BIOLÓGICOS DE LA ZONA.</t>
    </r>
  </si>
  <si>
    <t>Fundamentos de Fenómenos de transporte.</t>
  </si>
  <si>
    <r>
      <t>Cátedra integradora:</t>
    </r>
    <r>
      <rPr>
        <sz val="7"/>
        <rFont val="Arial"/>
        <family val="2"/>
        <charset val="1"/>
      </rPr>
      <t xml:space="preserve"> Herramientas aplicadas a la biotecnología vegetal</t>
    </r>
  </si>
  <si>
    <t>Colección, preservación y manejo de muestras para implementar bancos de germoplasma vegetal, que serían una fuente para procesos de producción biotecnológica aportando a la conservación de la Biodiversidad.</t>
  </si>
  <si>
    <t>Diseño experimental para biotecnología vegetal</t>
  </si>
  <si>
    <t>Taller de saberes ancestrales en los sistemás biológicos vegetales</t>
  </si>
  <si>
    <t>Lectura y escritura de textos académicos (Documentos técnicos)</t>
  </si>
  <si>
    <t>Implementa sistemas biológicos, bancos de germoplasma utiilizando herramientas biotecnológicas y principios de ingeniería, respetando el marco Legal nacional e internacional y realizando emprendimientos en diversos escenarios.</t>
  </si>
  <si>
    <r>
      <t xml:space="preserve">PROYECTO INTEGRADOR DE SABERES: </t>
    </r>
    <r>
      <rPr>
        <sz val="7"/>
        <color rgb="FF000000"/>
        <rFont val="Arial"/>
        <family val="2"/>
        <charset val="1"/>
      </rPr>
      <t>DESARROLLO Y APLICACIÓN DE HERRAMIENTAS BIOTECNOLÓGICAS PARA LA CREACIÓN DEL BANCO DE GERMOPLASMA BOTÁNICO A FIN DE PRESERVAR Y CONSERVAR LA DIVERSIDAD EN LA REGIÓN.</t>
    </r>
  </si>
  <si>
    <t>Fundamentos de Enzimología</t>
  </si>
  <si>
    <r>
      <t xml:space="preserve">Cátedra  Integradora: </t>
    </r>
    <r>
      <rPr>
        <sz val="7"/>
        <color rgb="FF000000"/>
        <rFont val="Arial"/>
        <family val="2"/>
        <charset val="1"/>
      </rPr>
      <t>Biotecnología animal (Muestreo, diagnóstico, reproducción, mejoramiento animal, biofactorias, biodiversidad)</t>
    </r>
  </si>
  <si>
    <t>Utilización de herramientas para el mejoramiento genético de animales y el diagnóstico de enfermedades.</t>
  </si>
  <si>
    <t>Taller de los saberes ancestrales en los sistemas biológicos animal</t>
  </si>
  <si>
    <t>Herramientas bioinformáticas - I</t>
  </si>
  <si>
    <t>Contribuye al mejoramiento genético y diagnóstico de enfermedades,  utilizando herramientas  biotecnológicas y principios de ingeniería, teniendo presente principios de bioética, bioseguridad, y trabajo colaborativo, aportando en el desarrollo del país.</t>
  </si>
  <si>
    <t>Fundamentos de Operaciones  Unitarias</t>
  </si>
  <si>
    <r>
      <t xml:space="preserve">PROYECTO INTEGRADOR DE SABERES: </t>
    </r>
    <r>
      <rPr>
        <sz val="7"/>
        <color rgb="FF000000"/>
        <rFont val="Arial"/>
        <family val="2"/>
        <charset val="1"/>
      </rPr>
      <t>DESARROLLO Y APLICACIÓN DE HERRAMIENTAS BIOTECNOLÓGICAS PARA LA CREACIÓN DEL BANCO DE GERMOPLASMA ANIMAL A FIN DE MEJORAR LA PRODUCTIVIDAD EN LA REGIÓN</t>
    </r>
  </si>
  <si>
    <r>
      <t xml:space="preserve">Cátedra  Integradora: </t>
    </r>
    <r>
      <rPr>
        <sz val="7"/>
        <color rgb="FF000000"/>
        <rFont val="Arial"/>
        <family val="2"/>
        <charset val="1"/>
      </rPr>
      <t>Biotecnología Industrial.</t>
    </r>
  </si>
  <si>
    <t>Mediante cálculos ingenieriles y uso de herramientas biotecnológicas, que den soporte al desarrollo de la biotecnología industrial.</t>
  </si>
  <si>
    <t>Herramientas bioinformáticas - II</t>
  </si>
  <si>
    <t>Diseña, desarrolla, y evalúa bioprocesos aplicando criterios de ingeniería y herramientas biotecnológicas siguiendo los lineamientos bioéticos y de sustentabilidad,  proponiendo innovaciones en el área productiva.</t>
  </si>
  <si>
    <t>ITINERARIO I</t>
  </si>
  <si>
    <t>ITINERARIO II</t>
  </si>
  <si>
    <t>ITINERARIO III</t>
  </si>
  <si>
    <t>Crecimiento y desarrollo en vegetales</t>
  </si>
  <si>
    <t>Ingeniería Tisular</t>
  </si>
  <si>
    <t>Nanociencia</t>
  </si>
  <si>
    <t>ITINERARIO IV</t>
  </si>
  <si>
    <t>ITINERARIO V</t>
  </si>
  <si>
    <t>Fundamentos de reproducción animal</t>
  </si>
  <si>
    <t>Fundamentos para la producción industrial</t>
  </si>
  <si>
    <r>
      <t xml:space="preserve">PROYECTO INTEGRADOR DE SABERES: </t>
    </r>
    <r>
      <rPr>
        <sz val="7"/>
        <color rgb="FF000000"/>
        <rFont val="Arial"/>
        <family val="2"/>
        <charset val="1"/>
      </rPr>
      <t>GENERACIÓN Y APLICACIÓN DE BIOPROCESOS PARA LA PREVENCIÓN, REMEDIACIÓN Y RECUPERACIÓN DE AGUA Y SUELOS DE LA ZONA</t>
    </r>
  </si>
  <si>
    <t>¿Cómo utilizamos los productos biotecnológicos</t>
  </si>
  <si>
    <r>
      <t xml:space="preserve">Cátedra  Integradora: </t>
    </r>
    <r>
      <rPr>
        <sz val="7"/>
        <color rgb="FF000000"/>
        <rFont val="Arial"/>
        <family val="2"/>
        <charset val="1"/>
      </rPr>
      <t>Herramientas aplicadas a la biotecnología ambiental para preservar la integridad biológica y la biorremediación de ecosistemas</t>
    </r>
  </si>
  <si>
    <t>Mediante cálculos ingenieriles y uso de herramientas biotecnológicas, que den soporte al desarrollo de la biotecnología  ambiental.</t>
  </si>
  <si>
    <t>Diseña, desarrolla, y evalúa procesos biotecnológicos para la preservación y recuperación de ecosistemas alterados utilizando fundamentos ingenieriles y herramientas  biotecnológicas siguiendo los lineamientos bioéticos y de sustentabilidad, proponiendo innovaciones para mejorar la calidad de vida de la comunidad.</t>
  </si>
  <si>
    <t>Evaluación de Impacto Ambiental</t>
  </si>
  <si>
    <t>Fitopatología</t>
  </si>
  <si>
    <t>Modelos animales de experimentación</t>
  </si>
  <si>
    <t>Caracterización de nanobiomateriales</t>
  </si>
  <si>
    <t>Herramientas biotecnológicas para reproducción y sanidad animal</t>
  </si>
  <si>
    <t>Herramientas  biotecnológicas aplicadas a la agroindustria</t>
  </si>
  <si>
    <r>
      <t xml:space="preserve">PROYECTO INTEGRADOR DE SABERES: : </t>
    </r>
    <r>
      <rPr>
        <sz val="7"/>
        <color rgb="FF000000"/>
        <rFont val="Arial"/>
        <family val="2"/>
        <charset val="1"/>
      </rPr>
      <t xml:space="preserve">DISEÑO, DESARROLLO DE BIOPROCESOS Y APLICACIÓN DE BIOPRODUCTOS PARA EL MEJORAMIENTO DE LOS SISTEMAS BIOLÓGICOS </t>
    </r>
  </si>
  <si>
    <t>UNIDAD DE TITULACIÓN</t>
  </si>
  <si>
    <r>
      <t>Cátedra  Integradora:</t>
    </r>
    <r>
      <rPr>
        <sz val="7"/>
        <color rgb="FF000000"/>
        <rFont val="Arial"/>
        <family val="2"/>
        <charset val="1"/>
      </rPr>
      <t xml:space="preserve"> Herramientas aplicadas a la biotecnología humana</t>
    </r>
  </si>
  <si>
    <t>Mediante el diseño, desarrollo y evaluación de herramientas biotecnológicas, que contribuyan al mejoramiento de la salud pública.</t>
  </si>
  <si>
    <t>Planificacion del trabajo de titulacion.</t>
  </si>
  <si>
    <t>Taller de emprendimiento e innovación para Biotecnología</t>
  </si>
  <si>
    <t>Diseña, desarrolla, y evalúa procesos biotecnológicos dirigidos a mejorar la salud humana, utilizando  herramientas moleculares innovadoras basadas en buenas prácticas clínicas, bioseguridad y bioética.</t>
  </si>
  <si>
    <t>Manejo de recursos fitogenéticos</t>
  </si>
  <si>
    <t>Fisiología y farmacología</t>
  </si>
  <si>
    <t>Nanobiología</t>
  </si>
  <si>
    <t>Determinación de enfermedades animales por medio de herramientas biotecnológicas</t>
  </si>
  <si>
    <t>Bioprodutos y bioprocesos aplicados en cultivos estratégicos</t>
  </si>
  <si>
    <r>
      <t xml:space="preserve">PROYECTO INTEGRADOR DE SABERES: </t>
    </r>
    <r>
      <rPr>
        <sz val="7"/>
        <color rgb="FF000000"/>
        <rFont val="Arial"/>
        <family val="2"/>
        <charset val="1"/>
      </rPr>
      <t>GENERACIÓN Y APLICACIÓN DE HERRAMIENTAS MOLECULARES ORIENTADAS A RESOLVER PROBLEMAS DE SALUD PÚBLICA</t>
    </r>
  </si>
  <si>
    <t>¿Qué perfiles se requieren para la aplicación de herramientas biotecnológicos</t>
  </si>
  <si>
    <t>Aplicación integrativa de las biotecnológias</t>
  </si>
  <si>
    <r>
      <t>Cátedra  Integradora:</t>
    </r>
    <r>
      <rPr>
        <sz val="7"/>
        <color rgb="FF000000"/>
        <rFont val="Arial"/>
        <family val="2"/>
        <charset val="1"/>
      </rPr>
      <t xml:space="preserve"> Desarrollo y narrativa del trabajo de titulación</t>
    </r>
  </si>
  <si>
    <t>Comunica a través de un informe, artículo científico o examen complexivo, el diseño, desarrollo, evaluación y/o innovación de un proceso biotecnológico o la generación de un bioproducto, dirigido a la solución de problemas identificados en los sistemas biológ.icos o industria, respetando la reglamentación vigente, propiedad intelectual y medio ambiente, normas nacionales e internacionales  de bioseguridad.</t>
  </si>
  <si>
    <t>Aplicaciones prácticas de agrobiotecnología</t>
  </si>
  <si>
    <t>Histología e histopatología</t>
  </si>
  <si>
    <t>Nanoambiente</t>
  </si>
  <si>
    <t>Aplicaciones biotecnológicas en especies mayores</t>
  </si>
  <si>
    <t>Mejoramiento  biotecnológico de productos industriales</t>
  </si>
  <si>
    <r>
      <t xml:space="preserve">PROYECTO INTEGRADOR DE SABERES: </t>
    </r>
    <r>
      <rPr>
        <sz val="7"/>
        <color rgb="FF000000"/>
        <rFont val="Arial"/>
        <family val="2"/>
        <charset val="1"/>
      </rPr>
      <t>SISTEMATIZACIÓN DE LA PRÁCTICA DE INVESTIGACIÓN EXPERIMENTAL, DE BIOPRODUCTOS Y BIOPROCESOS: TRABAJO DE TITULACIÓN</t>
    </r>
  </si>
  <si>
    <t>Interacciones biológicas y ecológicas de los sistemas</t>
  </si>
  <si>
    <r>
      <t xml:space="preserve">ITINERARIO I:    </t>
    </r>
    <r>
      <rPr>
        <sz val="7"/>
        <color rgb="FF000000"/>
        <rFont val="Times New Roman"/>
        <family val="1"/>
        <charset val="1"/>
      </rPr>
      <t>Aplicaciones biotecnológicas en el área vegetal</t>
    </r>
  </si>
  <si>
    <t>Herramientas biotecnológicas</t>
  </si>
  <si>
    <r>
      <t xml:space="preserve">ITINERARIO II:  </t>
    </r>
    <r>
      <rPr>
        <sz val="7"/>
        <color rgb="FF000000"/>
        <rFont val="Times New Roman"/>
        <family val="1"/>
        <charset val="1"/>
      </rPr>
      <t>Aplicaciones biotecnológicas humana y animal.</t>
    </r>
  </si>
  <si>
    <t>Integración biotecnológica para la solución de problemas sanitarios y productivos</t>
  </si>
  <si>
    <r>
      <t xml:space="preserve">ITINERARIO III: </t>
    </r>
    <r>
      <rPr>
        <sz val="7"/>
        <color rgb="FF000000"/>
        <rFont val="Times New Roman"/>
        <family val="1"/>
        <charset val="1"/>
      </rPr>
      <t>Nanobiotecnología</t>
    </r>
  </si>
  <si>
    <t>Formación y desarrollo profesional del Biotecnólogo</t>
  </si>
  <si>
    <r>
      <t xml:space="preserve">ITINERARIO IV: </t>
    </r>
    <r>
      <rPr>
        <sz val="7"/>
        <color rgb="FF000000"/>
        <rFont val="Times New Roman"/>
        <family val="1"/>
        <charset val="1"/>
      </rPr>
      <t>Aplicaciones biotecnológicas para la producción animal.</t>
    </r>
  </si>
  <si>
    <t>Itinerario de formación Universidad de las Fuerzas Armadas</t>
  </si>
  <si>
    <r>
      <t xml:space="preserve">ITINERARIO V:   </t>
    </r>
    <r>
      <rPr>
        <sz val="7"/>
        <color rgb="FF000000"/>
        <rFont val="Times New Roman"/>
        <family val="1"/>
        <charset val="1"/>
      </rPr>
      <t>Aplicaciones biotecnológicas para la industria.</t>
    </r>
  </si>
  <si>
    <t>Prácticas preprofesionales y Proyectos de Integración</t>
  </si>
  <si>
    <t>UNIVERSIDAD DE FUERZAS ARMADAS - ESPE
DEPARTAMENTO DE CIENCIAS DE LA VIDA
 CARRERA BIOTECNOLOGÍA
 DETERMINACIÓN DE ITINERARIOS ACADÉMICOS</t>
  </si>
  <si>
    <t>Resultados de Aprendizaje</t>
  </si>
  <si>
    <t>1.  APLICACIONES BIOTECNOLÓGICAS PARA LA PRODUCCIÓN ANIMAL.</t>
  </si>
  <si>
    <t>Identifica la estructura y función de los órganos genitales animales y la función de las hormonas que participan en su funcionamiento.</t>
  </si>
  <si>
    <t>FUNDAMENTOS DE PRODUCCIÓN ANIMAL:</t>
  </si>
  <si>
    <t>Utilizar herramientas biotecnológicas para el mejoramiento sanitario y reproductor de los animales</t>
  </si>
  <si>
    <t>HERRAMIENTAS BIOTECNÓLOGICAS PARA REPRODCCIÓN Y SANIDAD ANIMAL</t>
  </si>
  <si>
    <t>Determinar y evaluar las herramientas biotecnológicas necesarias para el área animal</t>
  </si>
  <si>
    <t>DETERMINACIÓN DE ENFERMEDADES ANIMALES POR MEDIO DE HERRAMIENTAS BIOTECNOLÓGICAS.</t>
  </si>
  <si>
    <t>Evaluar las aplicaciones biotecnológicas existentes en especies mayores y su aplicación.</t>
  </si>
  <si>
    <t>APLICACIÓNES BIOTECNOLÓGICAS EN ESPECIES MAYORES</t>
  </si>
  <si>
    <t>2.  APLICACIONES BIOTECNOLÓGICAS PARA LA INDUSTRIA.</t>
  </si>
  <si>
    <t>Evaluar las transformaciones que suceden en las materias primas dadas para convertirlas en productos requeridos, con criterio técnico mediante los fundamentos de la ingeniería de bioprocesos.</t>
  </si>
  <si>
    <t>FUNDAMENTOS PARAR EL PROCESAMIENTO INDUSTRIAL</t>
  </si>
  <si>
    <t>Aplicar correctamente las herramientas biotecnológicas, para el aprovechamiento racional e integral de los recursos bióticos, en los procesos agroindustriales.</t>
  </si>
  <si>
    <t>HERRAMIENTAS BIOTECNOLÓGICAS APLICADAS A LA AGROINDUSTRIA</t>
  </si>
  <si>
    <t>Diseñar bioprocesos en campos relacionados con la utilización de cultivos estratégicos, para la obtención de bioproductos con valor de mercado.</t>
  </si>
  <si>
    <t>BIOPRODUCTOS Y BIOPROCESOS CON APLICACIÓN A CULTIVOS ESTRATÉGICOS</t>
  </si>
  <si>
    <t>Desarrollar estrategias de mejoramiento biotecnológico, para impulsar el bioenriquecimiento, es decir la obtención de productos de interés industrial, que contribuyan a mejorar el nivel de vida de la sociedad.</t>
  </si>
  <si>
    <t>MEJORAMIENTO BIOTECNOLÓGICO DE PRODUCTOS INDUSTRIALES</t>
  </si>
  <si>
    <t>ITINERARIOS DE LA SEDE MATRIZ SANGOLQUÍ</t>
  </si>
  <si>
    <t>3. NANOBIOTECNOLOGÍA</t>
  </si>
  <si>
    <t>Conocer los fundamentos de la Nanociencia.</t>
  </si>
  <si>
    <t>NANOCIENCIA</t>
  </si>
  <si>
    <t>Reconocer  los  fundamentos  de  caracterización  de nano biomateriales.</t>
  </si>
  <si>
    <t>CARACTERIZACIÓN DE NANOBIOMATERIALES</t>
  </si>
  <si>
    <t>Conocer el uso del as herramientas nanotecnológicas en la biología.</t>
  </si>
  <si>
    <t>NANOBIOLOGÍA</t>
  </si>
  <si>
    <t>Reconocer la aplicación de la nanotecnología en los problemas ambientales.</t>
  </si>
  <si>
    <t>NANOAMBIENTE</t>
  </si>
  <si>
    <t>4.  APLICACIONES BIOTECNOLÓGICAS HUMANA Y ANIMAL.</t>
  </si>
  <si>
    <t>Conocer los fundamentos de la ingeniería tisular</t>
  </si>
  <si>
    <t>INGENIERIA TISULAR</t>
  </si>
  <si>
    <t>Conocer los lineamientos básicos sobre el manejo y normativa de animales para experimentación.</t>
  </si>
  <si>
    <t>MODELOS ANIMALES DE EXPERIMENTACIÓN</t>
  </si>
  <si>
    <t>Conectar los principios básicos  de fisiología animal y humana con la farmacologìa.</t>
  </si>
  <si>
    <t>FISIOLOGÍA Y FARMACOLOGÍA</t>
  </si>
  <si>
    <t>Aplicar las técnicas histológicas, histopatológicas e inmunológicas en</t>
  </si>
  <si>
    <t>HISTOLOGÍA Y HISTOPATOLOGÍA</t>
  </si>
  <si>
    <t>5.  APLICACIONES BIOTECNOLÓGICAS EN EL ÁREA VEGETAL</t>
  </si>
  <si>
    <t>Entender, desde el nivel molecular, con un enfoque sistémico, los procesos de desarrollo en vegetales y sus respuestas fisiológicas en función del ambiente y el entorno celular. Analizar los posibles controles biotecnológicos sobre la morfogénesis y el desarrollo en plantas.</t>
  </si>
  <si>
    <t>CRECIMIENTO Y DESARROLLO EN VEGETALES</t>
  </si>
  <si>
    <t>Identificar a los principales patógenos de las plantas y los mecanismos de control.</t>
  </si>
  <si>
    <t>FITOPATOLOGÍA</t>
  </si>
  <si>
    <t>Conocer las diferentes opciones de  la aplicación de herramientas biotecnológicas aplicadas a la conservación vegetal.</t>
  </si>
  <si>
    <t>MANEJO DE RECURSOS FITOGENÉTICOS</t>
  </si>
  <si>
    <t>Diseña, desarrolla, evalúa y aplica procesos biotecnológicos para la preservación y recuperación de la agrobiodiversidad.</t>
  </si>
  <si>
    <t>APLICACIONES PRÀCTICAS DE AGROBIOTECNOLOGIA</t>
  </si>
  <si>
    <r>
      <t xml:space="preserve">UNIVERSIDAD DE LAS FUERZAS ARMADAS ESPE
</t>
    </r>
    <r>
      <rPr>
        <b/>
        <sz val="24"/>
        <color rgb="FF000000"/>
        <rFont val="Calibri"/>
        <family val="2"/>
        <charset val="1"/>
      </rPr>
      <t>DEPARTAMENTO DE CIENCIAS DE LA VIDA Y LA AGRICULTURA
CARRERA DE BIOTECNOLOGÍA</t>
    </r>
  </si>
  <si>
    <t>Unidad de Organiz.</t>
  </si>
  <si>
    <t>Proyecto Integrador</t>
  </si>
  <si>
    <t>Asignaturas integradoras</t>
  </si>
  <si>
    <t>Prácticas pre-profesionales</t>
  </si>
  <si>
    <t>Fases</t>
  </si>
  <si>
    <t>Métodos</t>
  </si>
  <si>
    <t>Acciones</t>
  </si>
  <si>
    <t>FORMACIÓN BÁSICA</t>
  </si>
  <si>
    <t>Cátedra integradora:
Cátedra  Integradora: Sistemas Biológicos</t>
  </si>
  <si>
    <t>Planificación, Diagnóstico de los sistemas biológicos y descripción de los fenómenos fisico-químicos.  Caracterización de los microorganismos.</t>
  </si>
  <si>
    <t>EXPLORACIÓN DIAGNÓSTICO DE SISTEMAS BIOLÓGICOS</t>
  </si>
  <si>
    <r>
      <t>PROYECTO INTEGRADOR DE SABERES: E</t>
    </r>
    <r>
      <rPr>
        <sz val="14"/>
        <color rgb="FF000000"/>
        <rFont val="Arial"/>
        <family val="2"/>
        <charset val="1"/>
      </rPr>
      <t>XPLORACIÓN DIAGNÓSTICA DE SISTEMAS BIOLÓGICOS: DESCRIPCIÓN DE LOS FENÓMENOS FÍSICOS, QUÍMICOS, MATEMÁTICOS Y BIOLÓGICOS RELACIONADOS CON EL MISMO.</t>
    </r>
  </si>
  <si>
    <r>
      <t xml:space="preserve">Cátedra integradora: 
</t>
    </r>
    <r>
      <rPr>
        <sz val="14"/>
        <rFont val="Arial"/>
        <family val="2"/>
        <charset val="1"/>
      </rPr>
      <t>Biología Vegetal y Biología Animal</t>
    </r>
  </si>
  <si>
    <t>CARACTERIZACIÓN DE LA FLORA, FAUNA Y FACTORES ABIÓTICOS DE LA REGIÓN.</t>
  </si>
  <si>
    <r>
      <t>PROYECTO INTEGRADOR DE SABERES: C</t>
    </r>
    <r>
      <rPr>
        <sz val="14"/>
        <color rgb="FF000000"/>
        <rFont val="Arial"/>
        <family val="2"/>
        <charset val="1"/>
      </rPr>
      <t>ARACTERIZACIÓN DE LA FLORA, FAUNA Y FACTORES ABIÓTICOS DE LA REGIÓN BUSCANDO PATRONES Y MODELOS EN EL CONTEXTO DE SABERES</t>
    </r>
  </si>
  <si>
    <t>Cátedra Integradora: Biología de los Microorganismos y Principios de Bioquímica</t>
  </si>
  <si>
    <t>Identificación, descripción y caracterización de sistemas biológicos
Orientada a Objetos</t>
  </si>
  <si>
    <t>CARACTERIZACIÓN DE LOS MICROORGANISMOS Y SU RELACIÓN CON LOS SISTEMAS BIÓTICOS Y ABIÓTICOS</t>
  </si>
  <si>
    <r>
      <t xml:space="preserve">PROYECTO INTEGRADOR DE SABERES: </t>
    </r>
    <r>
      <rPr>
        <sz val="14"/>
        <color rgb="FF000000"/>
        <rFont val="Arial"/>
        <family val="2"/>
        <charset val="1"/>
      </rPr>
      <t>CARACTERIZACIÓN DE LOS MICROORGANISMOS Y SU RELACIÓN CON LOS SISTEMAS BIÓTICOS Y ABIÓTICOS (REGRESIÓN, CRECIMIENTO LOGARÍTMICO)</t>
    </r>
  </si>
  <si>
    <t>FORMACIÓN PROFESIONAL</t>
  </si>
  <si>
    <t>Cátedra Integradora: Microbiología Aplicada y Bioquímica Aplicada</t>
  </si>
  <si>
    <t>Desarrollo e implementación de técnicas  de diagnósticos con apoyo de la Genómica Funcional</t>
  </si>
  <si>
    <t>DESARROLLO E IMPLEMENTACIÓN DE TÉCNICAS DE DIAGNÓSTICO CON APOYO DE LA GENÓMICA FUNCIONAL BAJO CONDICIONES LOCALES PARA DETECTAR ENFERMEDADES EN SISTEMAS BIOLÓGICOS DE LA ZONA.</t>
  </si>
  <si>
    <r>
      <t xml:space="preserve">PROYECTO INTEGRADOR DE SABERES: </t>
    </r>
    <r>
      <rPr>
        <sz val="14"/>
        <color rgb="FF000000"/>
        <rFont val="Arial"/>
        <family val="2"/>
        <charset val="1"/>
      </rPr>
      <t>DESARROLLO E IMPLEMENTACIÓN DE TÉCNICAS DE DIAGNÓSTICO CON APOYO DE LA GENÓMICA FUNCIONAL BAJO CONDICIONES LOCALES PARA DETECTAR ENFERMEDADES EN SISTEMAS BIOLÓGICOS DE LA ZONA.</t>
    </r>
  </si>
  <si>
    <t>Cátedra Integradora: Biotecnología, Fundamentos de química instrumental y Fitoquímica.</t>
  </si>
  <si>
    <t>Aplicación de las herramientas Biotecnológicas para la creación del Banco de Germoplasma Botánico.</t>
  </si>
  <si>
    <t>DESARROLLO Y APLICACIÓN DE HERRAMIENTAS BIOTECNOLÓGICAS PARA LA CREACIÓN DEL BANCO DE GERMOPLASMA BOTÁNICO A FIN DE PRESERVAR Y CONSERVAR LA DIVERSIDAD EN LA REGIÓN.</t>
  </si>
  <si>
    <r>
      <t xml:space="preserve">PROYECTO INTEGRADOR DE SABERES: </t>
    </r>
    <r>
      <rPr>
        <sz val="14"/>
        <color rgb="FF000000"/>
        <rFont val="Arial"/>
        <family val="2"/>
        <charset val="1"/>
      </rPr>
      <t>DESARROLLO Y APLICACIÓN DE HERRAMIENTAS BIOTECNOLÓGICAS PARA LA CREACIÓN DEL BANCO DE GERMOPLASMA BOTÁNICO A FIN DE PRESERVAR Y CONSERVAR LA DIVERSIDAD EN LA REGIÓN.</t>
    </r>
  </si>
  <si>
    <t>Cátedra Integradora: Biotecnología animal (Muestreo, diagnóstico, reproducción, mejoramiento animal, biofactorias, biodiversidad)</t>
  </si>
  <si>
    <t>Aplicación de las herramientas Biotecnológicas para la creación del Banco de Germoplasma Animal.</t>
  </si>
  <si>
    <t>DESARROLLO Y APLICACIÓN DE HERRAMIENTAS BIOTECNOLÓGICAS PARA LA CREACIÓN DEL BANCO DE GERMOPLASMA ANIMAL A FIN DE MEJORAR LA PRODUCTIVIDAD EN LA REGIÓN</t>
  </si>
  <si>
    <r>
      <t>PROYECTO INTEGRADOR DE SABERES: D</t>
    </r>
    <r>
      <rPr>
        <sz val="14"/>
        <color rgb="FF000000"/>
        <rFont val="Arial"/>
        <family val="2"/>
        <charset val="1"/>
      </rPr>
      <t>ESARROLLO Y APLICACIÓN DE HERRAMIENTAS BIOTECNOLÓGICAS PARA LA CREACIÓN DEL BANCO DE GERMOPLASMA ANIMAL A FIN DE MEJORAR LA PRODUCTIVIDAD EN LA REGIÓN</t>
    </r>
  </si>
  <si>
    <t>¿Cómo utilizamos los productos biotecnológicos?</t>
  </si>
  <si>
    <t>Cátedra integradora: Biotecnología Industrial</t>
  </si>
  <si>
    <t>Desarrollo de Bioprocesos Aplicados a Bioproductos.</t>
  </si>
  <si>
    <t>DISEÑO, DESARROLLO DE BIOPROCESOS Y APLICACIÓN DE BIOPRODUCTOS.</t>
  </si>
  <si>
    <r>
      <t>PROYECTO INTEGRADOR DE SABERES: :</t>
    </r>
    <r>
      <rPr>
        <sz val="14"/>
        <color rgb="FF000000"/>
        <rFont val="Arial"/>
        <family val="2"/>
        <charset val="1"/>
      </rPr>
      <t>DISEÑO, DESARROLLO DE BIOPROCESOS Y APLICACIÓN DE BIOPRODUCTOS PARA EL MEJORAMIENTO DE LOS SISTEMAS BIOLÓGICOS</t>
    </r>
  </si>
  <si>
    <t>Cátedra Integradora: Biotecnología ambiental (preservar la integridad biológica y la biorremediación de ecosistemas)</t>
  </si>
  <si>
    <t>Realidad Nacional y Geopolítica</t>
  </si>
  <si>
    <t>Aplicación de Bioprocesos en la prevencion y Remediación de Agua y Suelos Contaminados.</t>
  </si>
  <si>
    <t>GENERACIÓN Y APLICACIÓN DE BIOPROCESOS PARA LA PREVENCIÓN, REMEDIACIÓN Y RECUPERACIÓN DE AGUA Y SUELOS DE LA ZONA</t>
  </si>
  <si>
    <r>
      <t>PROYECTO INTEGRADOR DE SABERES: G</t>
    </r>
    <r>
      <rPr>
        <sz val="14"/>
        <color rgb="FF000000"/>
        <rFont val="Arial"/>
        <family val="2"/>
        <charset val="1"/>
      </rPr>
      <t>ENERACIÓN Y APLICACIÓN DE BIOPROCESOS PARA LA PREVENCIÓN, REMEDIACIÓN Y RECUPERACIÓN DE AGUA Y SUELOS DE LA ZONA</t>
    </r>
  </si>
  <si>
    <t>Cátedra Integradora: Biotecnología Humana</t>
  </si>
  <si>
    <t>Sistematización de las Prácticas de Investigación Experimental; Trabajo de Titulación.</t>
  </si>
  <si>
    <t>GENERACIÓN Y APLICACIÓN DE HERRAMIENTAS MOLECULARES ORIENTADAS A RESOLVER PROBLEMAS DE SALUD PÚBLICA</t>
  </si>
  <si>
    <r>
      <t xml:space="preserve">PROYECTO INTEGRADOR DE SABERES: </t>
    </r>
    <r>
      <rPr>
        <sz val="14"/>
        <color rgb="FF000000"/>
        <rFont val="Arial"/>
        <family val="2"/>
        <charset val="1"/>
      </rPr>
      <t>GENERACIÓN Y APLICACIÓN DE HERRAMIENTAS MOLECULARES ORIENTADAS A RESOLVER PROBLEMAS DE SALUD PÚBLICA</t>
    </r>
  </si>
  <si>
    <t>¿Qué perfiles se requieren para la aplicación de herramientas biotecnológicos?</t>
  </si>
  <si>
    <t>Cátedra Integradora: Desarrollo y narrativa del trabajo de titulación</t>
  </si>
  <si>
    <t>SISTEMATIZACIÓN DE LA PRÁCTICA DE INVESTIGACIÓN EXPERIMENTAL, DE BIOPRODUCTOS Y BIOPROCESOS: TRABAJO DE TITULACIÓN</t>
  </si>
  <si>
    <r>
      <t xml:space="preserve">PROYECTO INTEGRADOR DE SABERES: </t>
    </r>
    <r>
      <rPr>
        <sz val="14"/>
        <color rgb="FF000000"/>
        <rFont val="Arial"/>
        <family val="2"/>
        <charset val="1"/>
      </rPr>
      <t>SISTEMATIZACIÓN DE LA PRÁCTICA DE INVESTIGACIÓN EXPERIMENTAL, DE BIOPRODUCTOS Y BIOPROCESOS: TRABAJO DE TITULACIÓN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</si>
</sst>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</font>
    <font>
      <sz val="11"/>
      <color rgb="FFFF66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26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4"/>
      <color rgb="FF000000"/>
      <name val="Calibri"/>
      <family val="2"/>
      <charset val="1"/>
    </font>
    <font>
      <sz val="14"/>
      <name val="Calibri"/>
      <family val="2"/>
      <charset val="1"/>
    </font>
    <font>
      <sz val="36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i/>
      <sz val="14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6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6"/>
      <color rgb="FF000000"/>
      <name val="Cambria"/>
      <family val="1"/>
      <charset val="1"/>
    </font>
    <font>
      <sz val="16"/>
      <color rgb="FF000000"/>
      <name val="Cambria"/>
      <family val="1"/>
      <charset val="1"/>
    </font>
    <font>
      <sz val="16"/>
      <color rgb="FFFFFFFF"/>
      <name val="Calibri"/>
      <family val="2"/>
      <charset val="1"/>
    </font>
    <font>
      <b/>
      <sz val="22"/>
      <color rgb="FF000000"/>
      <name val="Candara"/>
      <family val="2"/>
      <charset val="1"/>
    </font>
    <font>
      <sz val="22"/>
      <color rgb="FF000000"/>
      <name val="Candara"/>
      <family val="2"/>
      <charset val="1"/>
    </font>
    <font>
      <sz val="7"/>
      <color rgb="FF000000"/>
      <name val="Calibri"/>
      <family val="2"/>
      <charset val="1"/>
    </font>
    <font>
      <b/>
      <sz val="7"/>
      <color rgb="FF000000"/>
      <name val="Calibri"/>
      <family val="2"/>
      <charset val="1"/>
    </font>
    <font>
      <b/>
      <sz val="7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sz val="7"/>
      <color rgb="FFFF0000"/>
      <name val="Arial"/>
      <family val="2"/>
      <charset val="1"/>
    </font>
    <font>
      <sz val="7"/>
      <name val="Arial"/>
      <family val="2"/>
      <charset val="1"/>
    </font>
    <font>
      <b/>
      <sz val="7"/>
      <name val="Arial"/>
      <family val="2"/>
      <charset val="1"/>
    </font>
    <font>
      <b/>
      <sz val="7"/>
      <color rgb="FFFFFFFF"/>
      <name val="Arial"/>
      <family val="2"/>
      <charset val="1"/>
    </font>
    <font>
      <sz val="7"/>
      <color rgb="FFFF0000"/>
      <name val="Calibri"/>
      <family val="2"/>
      <charset val="1"/>
    </font>
    <font>
      <b/>
      <sz val="7"/>
      <color rgb="FF000000"/>
      <name val="Times New Roman"/>
      <family val="1"/>
      <charset val="1"/>
    </font>
    <font>
      <sz val="7"/>
      <color rgb="FF000000"/>
      <name val="Times New Roman"/>
      <family val="1"/>
      <charset val="1"/>
    </font>
    <font>
      <b/>
      <sz val="9"/>
      <color rgb="FF000000"/>
      <name val="Calibri"/>
      <family val="2"/>
      <charset val="1"/>
    </font>
    <font>
      <b/>
      <sz val="36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4"/>
      <name val="Arial"/>
      <family val="2"/>
      <charset val="1"/>
    </font>
    <font>
      <sz val="14"/>
      <name val="Arial"/>
      <family val="2"/>
      <charset val="1"/>
    </font>
    <font>
      <sz val="14"/>
      <color rgb="FF000000"/>
      <name val="Arial"/>
      <family val="2"/>
      <charset val="1"/>
    </font>
    <font>
      <b/>
      <i/>
      <sz val="14"/>
      <color rgb="FF000000"/>
      <name val="Arial"/>
      <family val="2"/>
      <charset val="1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2CC"/>
      </patternFill>
    </fill>
    <fill>
      <patternFill patternType="solid">
        <fgColor rgb="FFFF0000"/>
        <bgColor rgb="FF993300"/>
      </patternFill>
    </fill>
    <fill>
      <patternFill patternType="solid">
        <fgColor rgb="FF92D050"/>
        <bgColor rgb="FFA9D18E"/>
      </patternFill>
    </fill>
    <fill>
      <patternFill patternType="solid">
        <fgColor rgb="FF8497B0"/>
        <bgColor rgb="FFA6A6A6"/>
      </patternFill>
    </fill>
    <fill>
      <patternFill patternType="solid">
        <fgColor rgb="FFDEEBF7"/>
        <bgColor rgb="FFDDEBF7"/>
      </patternFill>
    </fill>
    <fill>
      <patternFill patternType="solid">
        <fgColor rgb="FFC9C9C9"/>
        <bgColor rgb="FFD9D9D9"/>
      </patternFill>
    </fill>
    <fill>
      <patternFill patternType="solid">
        <fgColor rgb="FFC5E0B4"/>
        <bgColor rgb="FFD9D9D9"/>
      </patternFill>
    </fill>
    <fill>
      <patternFill patternType="solid">
        <fgColor rgb="FFE2F0D9"/>
        <bgColor rgb="FFE1EEDA"/>
      </patternFill>
    </fill>
    <fill>
      <patternFill patternType="solid">
        <fgColor rgb="FFEDEDED"/>
        <bgColor rgb="FFF1F1F1"/>
      </patternFill>
    </fill>
    <fill>
      <patternFill patternType="solid">
        <fgColor rgb="FFFFF2CC"/>
        <bgColor rgb="FFFFF1CC"/>
      </patternFill>
    </fill>
    <fill>
      <patternFill patternType="solid">
        <fgColor rgb="FFF2F2F2"/>
        <bgColor rgb="FFF1F1F1"/>
      </patternFill>
    </fill>
    <fill>
      <patternFill patternType="solid">
        <fgColor rgb="FFA9D18E"/>
        <bgColor rgb="FFC5E0B4"/>
      </patternFill>
    </fill>
    <fill>
      <patternFill patternType="solid">
        <fgColor rgb="FF00B0F0"/>
        <bgColor rgb="FF0070C0"/>
      </patternFill>
    </fill>
    <fill>
      <patternFill patternType="solid">
        <fgColor rgb="FF00B050"/>
        <bgColor rgb="FF008080"/>
      </patternFill>
    </fill>
    <fill>
      <patternFill patternType="solid">
        <fgColor rgb="FF0070C0"/>
        <bgColor rgb="FF008080"/>
      </patternFill>
    </fill>
    <fill>
      <patternFill patternType="solid">
        <fgColor rgb="FFE7E6E6"/>
        <bgColor rgb="FFEDEDED"/>
      </patternFill>
    </fill>
    <fill>
      <patternFill patternType="solid">
        <fgColor rgb="FFFFF1CC"/>
        <bgColor rgb="FFFFF2CC"/>
      </patternFill>
    </fill>
    <fill>
      <patternFill patternType="solid">
        <fgColor rgb="FFF1F1F1"/>
        <bgColor rgb="FFF2F2F2"/>
      </patternFill>
    </fill>
    <fill>
      <patternFill patternType="solid">
        <fgColor rgb="FFFBE3D5"/>
        <bgColor rgb="FFFFF1CC"/>
      </patternFill>
    </fill>
    <fill>
      <patternFill patternType="solid">
        <fgColor rgb="FFE4E4FF"/>
        <bgColor rgb="FFDEEBF7"/>
      </patternFill>
    </fill>
    <fill>
      <patternFill patternType="solid">
        <fgColor rgb="FFDDEBF7"/>
        <bgColor rgb="FFDEEBF7"/>
      </patternFill>
    </fill>
    <fill>
      <patternFill patternType="solid">
        <fgColor rgb="FFE1EEDA"/>
        <bgColor rgb="FFE2F0D9"/>
      </patternFill>
    </fill>
    <fill>
      <patternFill patternType="solid">
        <fgColor rgb="FFA6A6A6"/>
        <bgColor rgb="FF8497B0"/>
      </patternFill>
    </fill>
    <fill>
      <patternFill patternType="solid">
        <fgColor rgb="FFCCCCFF"/>
        <bgColor rgb="FFD9D9D9"/>
      </patternFill>
    </fill>
    <fill>
      <patternFill patternType="solid">
        <fgColor rgb="FFEAF0DD"/>
        <bgColor rgb="FFE2F0D9"/>
      </patternFill>
    </fill>
    <fill>
      <patternFill patternType="solid">
        <fgColor rgb="FFD9D9D9"/>
        <bgColor rgb="FFE7E6E6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7">
    <xf numFmtId="0" fontId="0" fillId="0" borderId="0" xfId="0"/>
    <xf numFmtId="0" fontId="17" fillId="8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10" xfId="0" applyFont="1" applyFill="1" applyBorder="1" applyAlignment="1" applyProtection="1">
      <alignment horizontal="center" vertical="center" wrapText="1"/>
      <protection locked="0"/>
    </xf>
    <xf numFmtId="0" fontId="0" fillId="9" borderId="10" xfId="0" applyFont="1" applyFill="1" applyBorder="1" applyAlignment="1" applyProtection="1">
      <alignment horizontal="center" vertical="center" wrapText="1"/>
      <protection locked="0"/>
    </xf>
    <xf numFmtId="0" fontId="0" fillId="8" borderId="10" xfId="0" applyFont="1" applyFill="1" applyBorder="1" applyAlignment="1" applyProtection="1">
      <alignment horizontal="center" vertical="center" wrapText="1"/>
      <protection locked="0"/>
    </xf>
    <xf numFmtId="0" fontId="0" fillId="7" borderId="10" xfId="0" applyFont="1" applyFill="1" applyBorder="1" applyAlignment="1" applyProtection="1">
      <alignment horizontal="center" vertical="center" wrapText="1"/>
      <protection locked="0"/>
    </xf>
    <xf numFmtId="0" fontId="0" fillId="7" borderId="9" xfId="0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0" fillId="2" borderId="2" xfId="0" applyFill="1" applyBorder="1"/>
    <xf numFmtId="0" fontId="0" fillId="3" borderId="4" xfId="0" applyFill="1" applyBorder="1" applyAlignment="1">
      <alignment vertical="center" wrapText="1"/>
    </xf>
    <xf numFmtId="164" fontId="0" fillId="0" borderId="0" xfId="0" applyNumberFormat="1"/>
    <xf numFmtId="9" fontId="0" fillId="0" borderId="1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0" xfId="0" applyFont="1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4" borderId="8" xfId="0" applyFont="1" applyFill="1" applyBorder="1" applyAlignment="1" applyProtection="1">
      <alignment vertical="center" wrapText="1"/>
      <protection locked="0"/>
    </xf>
    <xf numFmtId="0" fontId="0" fillId="8" borderId="8" xfId="0" applyFont="1" applyFill="1" applyBorder="1" applyAlignment="1" applyProtection="1">
      <alignment vertical="center" wrapText="1"/>
      <protection locked="0"/>
    </xf>
    <xf numFmtId="0" fontId="0" fillId="9" borderId="8" xfId="0" applyFont="1" applyFill="1" applyBorder="1" applyAlignment="1" applyProtection="1">
      <alignment vertical="center" wrapText="1"/>
      <protection locked="0"/>
    </xf>
    <xf numFmtId="0" fontId="0" fillId="3" borderId="8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4" borderId="11" xfId="0" applyFont="1" applyFill="1" applyBorder="1" applyAlignment="1" applyProtection="1">
      <alignment vertical="center" wrapText="1"/>
      <protection locked="0"/>
    </xf>
    <xf numFmtId="0" fontId="0" fillId="8" borderId="11" xfId="0" applyFont="1" applyFill="1" applyBorder="1" applyAlignment="1" applyProtection="1">
      <alignment vertical="center" wrapText="1"/>
      <protection locked="0"/>
    </xf>
    <xf numFmtId="0" fontId="0" fillId="9" borderId="11" xfId="0" applyFont="1" applyFill="1" applyBorder="1" applyAlignment="1" applyProtection="1">
      <alignment vertical="center" wrapText="1"/>
      <protection locked="0"/>
    </xf>
    <xf numFmtId="0" fontId="0" fillId="3" borderId="11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 applyProtection="1">
      <alignment horizontal="center"/>
    </xf>
    <xf numFmtId="0" fontId="3" fillId="10" borderId="13" xfId="0" applyFont="1" applyFill="1" applyBorder="1" applyAlignment="1" applyProtection="1">
      <alignment horizontal="center"/>
    </xf>
    <xf numFmtId="0" fontId="3" fillId="11" borderId="13" xfId="0" applyFont="1" applyFill="1" applyBorder="1" applyAlignment="1" applyProtection="1">
      <alignment horizontal="center"/>
    </xf>
    <xf numFmtId="0" fontId="0" fillId="12" borderId="14" xfId="0" applyFont="1" applyFill="1" applyBorder="1" applyAlignment="1" applyProtection="1">
      <alignment horizontal="center"/>
    </xf>
    <xf numFmtId="0" fontId="0" fillId="12" borderId="15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1" fillId="7" borderId="16" xfId="0" applyFont="1" applyFill="1" applyBorder="1" applyAlignment="1" applyProtection="1">
      <alignment horizontal="center"/>
      <protection locked="0"/>
    </xf>
    <xf numFmtId="0" fontId="11" fillId="10" borderId="17" xfId="0" applyFont="1" applyFill="1" applyBorder="1" applyAlignment="1" applyProtection="1">
      <alignment horizontal="center"/>
      <protection locked="0"/>
    </xf>
    <xf numFmtId="0" fontId="12" fillId="11" borderId="17" xfId="0" applyFont="1" applyFill="1" applyBorder="1" applyAlignment="1" applyProtection="1">
      <alignment horizontal="center"/>
    </xf>
    <xf numFmtId="0" fontId="11" fillId="12" borderId="18" xfId="0" applyFont="1" applyFill="1" applyBorder="1" applyAlignment="1" applyProtection="1">
      <alignment horizontal="center"/>
    </xf>
    <xf numFmtId="0" fontId="11" fillId="12" borderId="19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  <protection locked="0"/>
    </xf>
    <xf numFmtId="0" fontId="13" fillId="12" borderId="18" xfId="0" applyFont="1" applyFill="1" applyBorder="1" applyAlignment="1" applyProtection="1">
      <alignment horizontal="center"/>
    </xf>
    <xf numFmtId="0" fontId="13" fillId="12" borderId="19" xfId="0" applyFont="1" applyFill="1" applyBorder="1" applyAlignment="1" applyProtection="1">
      <alignment horizontal="center"/>
    </xf>
    <xf numFmtId="0" fontId="13" fillId="10" borderId="17" xfId="0" applyFont="1" applyFill="1" applyBorder="1" applyAlignment="1" applyProtection="1">
      <alignment horizontal="center"/>
      <protection locked="0"/>
    </xf>
    <xf numFmtId="0" fontId="14" fillId="11" borderId="17" xfId="0" applyFont="1" applyFill="1" applyBorder="1" applyAlignment="1" applyProtection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0" fillId="2" borderId="0" xfId="0" applyFill="1" applyBorder="1" applyAlignment="1"/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6" fillId="0" borderId="22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13" borderId="21" xfId="0" applyFont="1" applyFill="1" applyBorder="1" applyAlignment="1">
      <alignment vertical="center" wrapText="1"/>
    </xf>
    <xf numFmtId="1" fontId="11" fillId="0" borderId="22" xfId="0" applyNumberFormat="1" applyFont="1" applyBorder="1" applyAlignment="1">
      <alignment vertical="center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1" fillId="10" borderId="2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/>
    <xf numFmtId="0" fontId="10" fillId="0" borderId="0" xfId="0" applyFont="1" applyBorder="1" applyAlignment="1">
      <alignment vertical="center" wrapText="1"/>
    </xf>
    <xf numFmtId="0" fontId="11" fillId="11" borderId="21" xfId="0" applyFont="1" applyFill="1" applyBorder="1" applyAlignment="1">
      <alignment vertical="center" wrapText="1"/>
    </xf>
    <xf numFmtId="0" fontId="0" fillId="7" borderId="8" xfId="0" applyFont="1" applyFill="1" applyBorder="1" applyAlignment="1" applyProtection="1">
      <alignment vertical="center" wrapText="1"/>
      <protection locked="0"/>
    </xf>
    <xf numFmtId="0" fontId="16" fillId="0" borderId="16" xfId="0" applyFont="1" applyBorder="1" applyAlignment="1">
      <alignment vertical="center" wrapText="1"/>
    </xf>
    <xf numFmtId="1" fontId="16" fillId="0" borderId="19" xfId="0" applyNumberFormat="1" applyFont="1" applyBorder="1" applyAlignment="1">
      <alignment vertical="center"/>
    </xf>
    <xf numFmtId="0" fontId="0" fillId="7" borderId="11" xfId="0" applyFont="1" applyFill="1" applyBorder="1" applyAlignment="1" applyProtection="1">
      <alignment vertical="center" wrapText="1"/>
      <protection locked="0"/>
    </xf>
    <xf numFmtId="0" fontId="11" fillId="10" borderId="25" xfId="0" applyFont="1" applyFill="1" applyBorder="1" applyAlignment="1" applyProtection="1">
      <protection locked="0"/>
    </xf>
    <xf numFmtId="0" fontId="11" fillId="10" borderId="26" xfId="0" applyFont="1" applyFill="1" applyBorder="1" applyAlignment="1" applyProtection="1">
      <protection locked="0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0" fontId="6" fillId="2" borderId="0" xfId="0" applyFont="1" applyFill="1" applyBorder="1"/>
    <xf numFmtId="0" fontId="16" fillId="0" borderId="15" xfId="0" applyFont="1" applyBorder="1" applyAlignment="1">
      <alignment horizontal="center" vertical="center"/>
    </xf>
    <xf numFmtId="0" fontId="0" fillId="7" borderId="28" xfId="0" applyFont="1" applyFill="1" applyBorder="1" applyAlignment="1">
      <alignment vertical="center"/>
    </xf>
    <xf numFmtId="0" fontId="11" fillId="0" borderId="21" xfId="0" applyFont="1" applyBorder="1" applyAlignment="1">
      <alignment vertical="center" wrapText="1"/>
    </xf>
    <xf numFmtId="0" fontId="0" fillId="7" borderId="29" xfId="0" applyFill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5" borderId="31" xfId="0" applyFont="1" applyFill="1" applyBorder="1" applyAlignment="1" applyProtection="1">
      <alignment vertical="center" wrapText="1"/>
      <protection locked="0"/>
    </xf>
    <xf numFmtId="0" fontId="0" fillId="5" borderId="32" xfId="0" applyFont="1" applyFill="1" applyBorder="1" applyAlignment="1" applyProtection="1">
      <alignment vertical="center" wrapText="1"/>
      <protection locked="0"/>
    </xf>
    <xf numFmtId="0" fontId="0" fillId="7" borderId="33" xfId="0" applyFont="1" applyFill="1" applyBorder="1" applyAlignment="1" applyProtection="1">
      <alignment horizontal="center"/>
    </xf>
    <xf numFmtId="0" fontId="3" fillId="10" borderId="24" xfId="0" applyFont="1" applyFill="1" applyBorder="1" applyAlignment="1" applyProtection="1"/>
    <xf numFmtId="0" fontId="3" fillId="10" borderId="34" xfId="0" applyFont="1" applyFill="1" applyBorder="1" applyAlignment="1" applyProtection="1"/>
    <xf numFmtId="0" fontId="18" fillId="10" borderId="17" xfId="0" applyFont="1" applyFill="1" applyBorder="1" applyAlignment="1" applyProtection="1">
      <alignment horizontal="center"/>
      <protection locked="0"/>
    </xf>
    <xf numFmtId="0" fontId="0" fillId="5" borderId="8" xfId="0" applyFont="1" applyFill="1" applyBorder="1" applyAlignment="1" applyProtection="1">
      <alignment vertical="center" wrapText="1"/>
      <protection locked="0"/>
    </xf>
    <xf numFmtId="0" fontId="0" fillId="5" borderId="11" xfId="0" applyFont="1" applyFill="1" applyBorder="1" applyAlignment="1" applyProtection="1">
      <alignment vertical="center" wrapText="1"/>
      <protection locked="0"/>
    </xf>
    <xf numFmtId="0" fontId="0" fillId="15" borderId="8" xfId="0" applyFont="1" applyFill="1" applyBorder="1" applyAlignment="1" applyProtection="1">
      <alignment vertical="center" wrapText="1"/>
      <protection locked="0"/>
    </xf>
    <xf numFmtId="0" fontId="0" fillId="15" borderId="11" xfId="0" applyFont="1" applyFill="1" applyBorder="1" applyAlignment="1" applyProtection="1">
      <alignment vertical="center" wrapText="1"/>
      <protection locked="0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/>
    </xf>
    <xf numFmtId="0" fontId="19" fillId="0" borderId="16" xfId="0" applyFont="1" applyBorder="1" applyAlignment="1">
      <alignment horizontal="right" vertical="center" wrapText="1"/>
    </xf>
    <xf numFmtId="0" fontId="19" fillId="0" borderId="19" xfId="0" applyFont="1" applyBorder="1" applyAlignment="1">
      <alignment vertical="center"/>
    </xf>
    <xf numFmtId="0" fontId="0" fillId="16" borderId="8" xfId="0" applyFont="1" applyFill="1" applyBorder="1" applyAlignment="1" applyProtection="1">
      <alignment vertical="center" wrapText="1"/>
      <protection locked="0"/>
    </xf>
    <xf numFmtId="0" fontId="0" fillId="16" borderId="11" xfId="0" applyFont="1" applyFill="1" applyBorder="1" applyAlignment="1" applyProtection="1">
      <alignment vertical="center" wrapText="1"/>
      <protection locked="0"/>
    </xf>
    <xf numFmtId="0" fontId="11" fillId="3" borderId="21" xfId="0" applyFont="1" applyFill="1" applyBorder="1" applyAlignment="1">
      <alignment vertical="center" wrapText="1"/>
    </xf>
    <xf numFmtId="0" fontId="11" fillId="0" borderId="22" xfId="0" applyFont="1" applyBorder="1" applyAlignment="1">
      <alignment horizontal="right" vertical="center"/>
    </xf>
    <xf numFmtId="0" fontId="11" fillId="17" borderId="21" xfId="0" applyFont="1" applyFill="1" applyBorder="1" applyAlignment="1">
      <alignment vertical="center" wrapText="1"/>
    </xf>
    <xf numFmtId="0" fontId="11" fillId="5" borderId="2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12" borderId="19" xfId="0" applyFont="1" applyFill="1" applyBorder="1" applyAlignment="1">
      <alignment vertical="center"/>
    </xf>
    <xf numFmtId="0" fontId="13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6" fillId="2" borderId="0" xfId="0" applyFont="1" applyFill="1"/>
    <xf numFmtId="0" fontId="14" fillId="2" borderId="0" xfId="0" applyFont="1" applyFill="1" applyBorder="1" applyAlignment="1" applyProtection="1">
      <alignment horizontal="center"/>
    </xf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22" fillId="0" borderId="0" xfId="0" applyFont="1" applyBorder="1" applyAlignment="1"/>
    <xf numFmtId="0" fontId="16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2" borderId="0" xfId="0" applyFont="1" applyFill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5" fillId="0" borderId="36" xfId="0" applyFont="1" applyBorder="1" applyAlignment="1">
      <alignment vertical="center" wrapText="1"/>
    </xf>
    <xf numFmtId="0" fontId="25" fillId="0" borderId="37" xfId="0" applyFont="1" applyBorder="1" applyAlignment="1">
      <alignment vertical="center" wrapText="1"/>
    </xf>
    <xf numFmtId="0" fontId="25" fillId="0" borderId="38" xfId="0" applyFont="1" applyBorder="1" applyAlignment="1">
      <alignment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9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40" xfId="0" applyFont="1" applyBorder="1" applyAlignment="1">
      <alignment vertical="center" wrapText="1"/>
    </xf>
    <xf numFmtId="0" fontId="25" fillId="0" borderId="41" xfId="0" applyFont="1" applyBorder="1" applyAlignment="1">
      <alignment vertical="center" wrapText="1"/>
    </xf>
    <xf numFmtId="0" fontId="25" fillId="0" borderId="42" xfId="0" applyFont="1" applyBorder="1" applyAlignment="1">
      <alignment vertical="center" wrapText="1"/>
    </xf>
    <xf numFmtId="0" fontId="26" fillId="0" borderId="0" xfId="0" applyFont="1"/>
    <xf numFmtId="0" fontId="20" fillId="0" borderId="0" xfId="0" applyFont="1"/>
    <xf numFmtId="0" fontId="26" fillId="2" borderId="0" xfId="0" applyFont="1" applyFill="1"/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/>
    <xf numFmtId="0" fontId="29" fillId="0" borderId="0" xfId="0" applyFont="1"/>
    <xf numFmtId="0" fontId="30" fillId="18" borderId="44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18" borderId="45" xfId="0" applyFont="1" applyFill="1" applyBorder="1" applyAlignment="1">
      <alignment vertical="center" wrapText="1"/>
    </xf>
    <xf numFmtId="0" fontId="29" fillId="18" borderId="43" xfId="0" applyFont="1" applyFill="1" applyBorder="1" applyAlignment="1">
      <alignment vertical="top" wrapText="1"/>
    </xf>
    <xf numFmtId="0" fontId="32" fillId="0" borderId="7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32" fillId="20" borderId="45" xfId="0" applyFont="1" applyFill="1" applyBorder="1" applyAlignment="1">
      <alignment vertical="center" wrapText="1"/>
    </xf>
    <xf numFmtId="0" fontId="32" fillId="19" borderId="43" xfId="0" applyFont="1" applyFill="1" applyBorder="1" applyAlignment="1">
      <alignment horizontal="left" vertical="center" wrapText="1" indent="4"/>
    </xf>
    <xf numFmtId="0" fontId="32" fillId="0" borderId="43" xfId="0" applyFont="1" applyBorder="1" applyAlignment="1">
      <alignment vertical="center" wrapText="1"/>
    </xf>
    <xf numFmtId="0" fontId="32" fillId="0" borderId="49" xfId="0" applyFont="1" applyBorder="1" applyAlignment="1">
      <alignment vertical="center" wrapText="1"/>
    </xf>
    <xf numFmtId="0" fontId="32" fillId="0" borderId="7" xfId="0" applyFont="1" applyBorder="1" applyAlignment="1">
      <alignment horizontal="left" vertical="center" wrapText="1" indent="4"/>
    </xf>
    <xf numFmtId="0" fontId="32" fillId="23" borderId="46" xfId="0" applyFont="1" applyFill="1" applyBorder="1" applyAlignment="1">
      <alignment vertical="center" wrapText="1"/>
    </xf>
    <xf numFmtId="0" fontId="32" fillId="0" borderId="46" xfId="0" applyFont="1" applyBorder="1" applyAlignment="1">
      <alignment vertical="center" wrapText="1"/>
    </xf>
    <xf numFmtId="0" fontId="32" fillId="23" borderId="49" xfId="0" applyFont="1" applyFill="1" applyBorder="1" applyAlignment="1">
      <alignment vertical="center" wrapText="1"/>
    </xf>
    <xf numFmtId="0" fontId="34" fillId="0" borderId="7" xfId="0" applyFont="1" applyBorder="1" applyAlignment="1">
      <alignment horizontal="center" vertical="center" wrapText="1"/>
    </xf>
    <xf numFmtId="0" fontId="32" fillId="23" borderId="0" xfId="0" applyFont="1" applyFill="1" applyBorder="1" applyAlignment="1">
      <alignment horizontal="left" vertical="center" wrapText="1" indent="7"/>
    </xf>
    <xf numFmtId="0" fontId="32" fillId="23" borderId="8" xfId="0" applyFont="1" applyFill="1" applyBorder="1" applyAlignment="1">
      <alignment horizontal="left" vertical="center" wrapText="1" indent="7"/>
    </xf>
    <xf numFmtId="0" fontId="32" fillId="2" borderId="47" xfId="0" applyFont="1" applyFill="1" applyBorder="1" applyAlignment="1">
      <alignment vertical="center" wrapText="1"/>
    </xf>
    <xf numFmtId="0" fontId="32" fillId="23" borderId="23" xfId="0" applyFont="1" applyFill="1" applyBorder="1" applyAlignment="1">
      <alignment vertical="center" wrapText="1"/>
    </xf>
    <xf numFmtId="0" fontId="32" fillId="2" borderId="50" xfId="0" applyFont="1" applyFill="1" applyBorder="1" applyAlignment="1">
      <alignment vertical="center" wrapText="1"/>
    </xf>
    <xf numFmtId="0" fontId="32" fillId="0" borderId="9" xfId="0" applyFont="1" applyBorder="1" applyAlignment="1">
      <alignment horizontal="center" vertical="center" wrapText="1"/>
    </xf>
    <xf numFmtId="0" fontId="29" fillId="2" borderId="0" xfId="0" applyFont="1" applyFill="1" applyAlignment="1">
      <alignment vertical="center" wrapText="1"/>
    </xf>
    <xf numFmtId="0" fontId="34" fillId="19" borderId="31" xfId="0" applyFont="1" applyFill="1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0" fontId="32" fillId="24" borderId="7" xfId="0" applyFont="1" applyFill="1" applyBorder="1" applyAlignment="1">
      <alignment horizontal="center" vertical="center" wrapText="1"/>
    </xf>
    <xf numFmtId="0" fontId="34" fillId="19" borderId="7" xfId="0" applyFont="1" applyFill="1" applyBorder="1" applyAlignment="1">
      <alignment vertical="center" wrapText="1"/>
    </xf>
    <xf numFmtId="0" fontId="32" fillId="24" borderId="43" xfId="0" applyFont="1" applyFill="1" applyBorder="1" applyAlignment="1">
      <alignment horizontal="left" vertical="center" wrapText="1" indent="4"/>
    </xf>
    <xf numFmtId="0" fontId="32" fillId="19" borderId="43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vertical="center" wrapText="1"/>
    </xf>
    <xf numFmtId="0" fontId="34" fillId="19" borderId="43" xfId="0" applyFont="1" applyFill="1" applyBorder="1" applyAlignment="1">
      <alignment horizontal="center" vertical="center" wrapText="1"/>
    </xf>
    <xf numFmtId="0" fontId="32" fillId="19" borderId="32" xfId="0" applyFont="1" applyFill="1" applyBorder="1" applyAlignment="1">
      <alignment horizontal="center" vertical="center" wrapText="1"/>
    </xf>
    <xf numFmtId="0" fontId="30" fillId="18" borderId="45" xfId="0" applyFont="1" applyFill="1" applyBorder="1" applyAlignment="1">
      <alignment horizontal="left" vertical="center" wrapText="1" indent="4"/>
    </xf>
    <xf numFmtId="0" fontId="29" fillId="18" borderId="52" xfId="0" applyFont="1" applyFill="1" applyBorder="1" applyAlignment="1">
      <alignment vertical="top" wrapText="1"/>
    </xf>
    <xf numFmtId="0" fontId="32" fillId="24" borderId="43" xfId="0" applyFont="1" applyFill="1" applyBorder="1" applyAlignment="1">
      <alignment horizontal="center" vertical="center" wrapText="1"/>
    </xf>
    <xf numFmtId="0" fontId="32" fillId="0" borderId="43" xfId="0" applyFont="1" applyBorder="1" applyAlignment="1">
      <alignment horizontal="left" vertical="center" wrapText="1" indent="4"/>
    </xf>
    <xf numFmtId="0" fontId="32" fillId="23" borderId="43" xfId="0" applyFont="1" applyFill="1" applyBorder="1" applyAlignment="1">
      <alignment horizontal="center" vertical="center" wrapText="1"/>
    </xf>
    <xf numFmtId="0" fontId="34" fillId="23" borderId="43" xfId="0" applyFont="1" applyFill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4" fillId="24" borderId="43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 indent="4"/>
    </xf>
    <xf numFmtId="0" fontId="29" fillId="0" borderId="0" xfId="0" applyFont="1" applyAlignment="1">
      <alignment horizontal="left" vertical="center" indent="15"/>
    </xf>
    <xf numFmtId="0" fontId="38" fillId="0" borderId="0" xfId="0" applyFont="1" applyAlignment="1">
      <alignment horizontal="left" vertical="center" indent="15"/>
    </xf>
    <xf numFmtId="0" fontId="37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/>
    <xf numFmtId="0" fontId="38" fillId="27" borderId="7" xfId="0" applyFont="1" applyFill="1" applyBorder="1" applyAlignment="1">
      <alignment horizontal="center" vertical="center" wrapText="1"/>
    </xf>
    <xf numFmtId="0" fontId="38" fillId="27" borderId="9" xfId="0" applyFont="1" applyFill="1" applyBorder="1" applyAlignment="1">
      <alignment horizontal="center" vertical="center" wrapText="1"/>
    </xf>
    <xf numFmtId="0" fontId="39" fillId="0" borderId="43" xfId="0" applyFont="1" applyBorder="1" applyAlignment="1">
      <alignment horizontal="justify" vertical="center" wrapText="1"/>
    </xf>
    <xf numFmtId="0" fontId="39" fillId="0" borderId="43" xfId="0" applyFont="1" applyBorder="1" applyAlignment="1">
      <alignment horizontal="left" vertical="center" wrapText="1" indent="4"/>
    </xf>
    <xf numFmtId="0" fontId="39" fillId="0" borderId="43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38" fillId="27" borderId="9" xfId="0" applyFont="1" applyFill="1" applyBorder="1" applyAlignment="1">
      <alignment horizontal="left" vertical="center" wrapText="1" indent="15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textRotation="90" wrapText="1"/>
    </xf>
    <xf numFmtId="0" fontId="46" fillId="0" borderId="46" xfId="0" applyFont="1" applyBorder="1" applyAlignment="1">
      <alignment horizontal="center" vertical="center" wrapText="1"/>
    </xf>
    <xf numFmtId="0" fontId="2" fillId="0" borderId="0" xfId="0" applyFont="1" applyBorder="1"/>
    <xf numFmtId="0" fontId="46" fillId="0" borderId="0" xfId="0" applyFont="1" applyBorder="1" applyAlignment="1">
      <alignment horizontal="center" vertical="center" wrapText="1"/>
    </xf>
    <xf numFmtId="0" fontId="2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textRotation="90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14" borderId="23" xfId="0" applyFont="1" applyFill="1" applyBorder="1" applyAlignment="1" applyProtection="1">
      <alignment horizontal="center" vertical="center" wrapText="1"/>
      <protection locked="0"/>
    </xf>
    <xf numFmtId="0" fontId="3" fillId="10" borderId="24" xfId="0" applyFont="1" applyFill="1" applyBorder="1" applyAlignment="1" applyProtection="1">
      <alignment horizontal="center"/>
    </xf>
    <xf numFmtId="0" fontId="0" fillId="2" borderId="27" xfId="0" applyFill="1" applyBorder="1" applyAlignment="1">
      <alignment horizontal="center" wrapText="1"/>
    </xf>
    <xf numFmtId="0" fontId="16" fillId="2" borderId="30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 applyProtection="1">
      <alignment horizontal="center" vertical="center" wrapText="1"/>
      <protection locked="0"/>
    </xf>
    <xf numFmtId="0" fontId="0" fillId="2" borderId="35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/>
    </xf>
    <xf numFmtId="0" fontId="0" fillId="2" borderId="0" xfId="0" applyFill="1" applyBorder="1" applyAlignment="1">
      <alignment horizontal="center" wrapText="1"/>
    </xf>
    <xf numFmtId="0" fontId="0" fillId="2" borderId="21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/>
    </xf>
    <xf numFmtId="0" fontId="0" fillId="15" borderId="10" xfId="0" applyFont="1" applyFill="1" applyBorder="1" applyAlignment="1" applyProtection="1">
      <alignment horizontal="center" vertical="center" wrapText="1"/>
      <protection locked="0"/>
    </xf>
    <xf numFmtId="0" fontId="0" fillId="16" borderId="1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1" fillId="2" borderId="7" xfId="0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9" fillId="0" borderId="43" xfId="0" applyFont="1" applyBorder="1" applyAlignment="1">
      <alignment vertical="center" wrapText="1"/>
    </xf>
    <xf numFmtId="0" fontId="30" fillId="18" borderId="7" xfId="0" applyFont="1" applyFill="1" applyBorder="1" applyAlignment="1">
      <alignment horizontal="left" vertical="center" wrapText="1" indent="4"/>
    </xf>
    <xf numFmtId="0" fontId="30" fillId="18" borderId="7" xfId="0" applyFont="1" applyFill="1" applyBorder="1" applyAlignment="1">
      <alignment horizontal="center" vertical="center" wrapText="1"/>
    </xf>
    <xf numFmtId="0" fontId="29" fillId="18" borderId="7" xfId="0" applyFont="1" applyFill="1" applyBorder="1" applyAlignment="1">
      <alignment vertical="center" wrapText="1"/>
    </xf>
    <xf numFmtId="0" fontId="30" fillId="18" borderId="7" xfId="0" applyFont="1" applyFill="1" applyBorder="1" applyAlignment="1">
      <alignment vertical="center" wrapText="1"/>
    </xf>
    <xf numFmtId="0" fontId="30" fillId="18" borderId="23" xfId="0" applyFont="1" applyFill="1" applyBorder="1" applyAlignment="1">
      <alignment horizontal="left" vertical="center" wrapText="1" indent="4"/>
    </xf>
    <xf numFmtId="0" fontId="29" fillId="18" borderId="7" xfId="0" applyFont="1" applyFill="1" applyBorder="1" applyAlignment="1">
      <alignment horizontal="left" vertical="center" wrapText="1" indent="7"/>
    </xf>
    <xf numFmtId="0" fontId="30" fillId="18" borderId="7" xfId="0" applyFont="1" applyFill="1" applyBorder="1" applyAlignment="1">
      <alignment horizontal="center" vertical="center" textRotation="90" wrapText="1"/>
    </xf>
    <xf numFmtId="0" fontId="31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textRotation="90" wrapText="1"/>
    </xf>
    <xf numFmtId="0" fontId="32" fillId="19" borderId="7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vertical="center" wrapText="1"/>
    </xf>
    <xf numFmtId="0" fontId="31" fillId="19" borderId="7" xfId="0" applyFont="1" applyFill="1" applyBorder="1" applyAlignment="1">
      <alignment horizontal="center" vertical="center" wrapText="1"/>
    </xf>
    <xf numFmtId="0" fontId="32" fillId="20" borderId="31" xfId="0" applyFont="1" applyFill="1" applyBorder="1" applyAlignment="1">
      <alignment vertical="center" wrapText="1"/>
    </xf>
    <xf numFmtId="0" fontId="32" fillId="21" borderId="7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vertical="center" wrapText="1"/>
    </xf>
    <xf numFmtId="0" fontId="32" fillId="22" borderId="7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29" fillId="0" borderId="20" xfId="0" applyFont="1" applyBorder="1" applyAlignment="1">
      <alignment vertical="center" wrapText="1"/>
    </xf>
    <xf numFmtId="0" fontId="32" fillId="20" borderId="32" xfId="0" applyFont="1" applyFill="1" applyBorder="1" applyAlignment="1">
      <alignment horizontal="center" vertical="center" wrapText="1"/>
    </xf>
    <xf numFmtId="0" fontId="31" fillId="18" borderId="46" xfId="0" applyFont="1" applyFill="1" applyBorder="1" applyAlignment="1">
      <alignment horizontal="center" vertical="center" wrapText="1"/>
    </xf>
    <xf numFmtId="0" fontId="31" fillId="19" borderId="47" xfId="0" applyFont="1" applyFill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20" borderId="49" xfId="0" applyFont="1" applyFill="1" applyBorder="1" applyAlignment="1">
      <alignment horizontal="center" vertical="center" wrapText="1"/>
    </xf>
    <xf numFmtId="0" fontId="32" fillId="0" borderId="49" xfId="0" applyFont="1" applyBorder="1" applyAlignment="1">
      <alignment vertical="center" wrapText="1"/>
    </xf>
    <xf numFmtId="0" fontId="33" fillId="21" borderId="49" xfId="0" applyFont="1" applyFill="1" applyBorder="1" applyAlignment="1">
      <alignment horizontal="center" vertical="center" wrapText="1"/>
    </xf>
    <xf numFmtId="0" fontId="32" fillId="22" borderId="49" xfId="0" applyFont="1" applyFill="1" applyBorder="1" applyAlignment="1">
      <alignment horizontal="center" vertical="center" wrapText="1"/>
    </xf>
    <xf numFmtId="0" fontId="32" fillId="22" borderId="49" xfId="0" applyFont="1" applyFill="1" applyBorder="1" applyAlignment="1">
      <alignment vertical="center" wrapText="1"/>
    </xf>
    <xf numFmtId="0" fontId="32" fillId="0" borderId="7" xfId="0" applyFont="1" applyBorder="1" applyAlignment="1">
      <alignment horizontal="left" vertical="center" wrapText="1" indent="4"/>
    </xf>
    <xf numFmtId="0" fontId="32" fillId="0" borderId="31" xfId="0" applyFont="1" applyBorder="1" applyAlignment="1">
      <alignment horizontal="center" vertical="center" wrapText="1"/>
    </xf>
    <xf numFmtId="0" fontId="32" fillId="19" borderId="7" xfId="0" applyFont="1" applyFill="1" applyBorder="1" applyAlignment="1">
      <alignment horizontal="left" vertical="center" wrapText="1" indent="7"/>
    </xf>
    <xf numFmtId="0" fontId="31" fillId="19" borderId="35" xfId="0" applyFont="1" applyFill="1" applyBorder="1" applyAlignment="1">
      <alignment horizontal="center" vertical="center" wrapText="1"/>
    </xf>
    <xf numFmtId="0" fontId="31" fillId="18" borderId="1" xfId="0" applyFont="1" applyFill="1" applyBorder="1" applyAlignment="1">
      <alignment horizontal="center" vertical="center" wrapText="1"/>
    </xf>
    <xf numFmtId="0" fontId="32" fillId="19" borderId="32" xfId="0" applyFont="1" applyFill="1" applyBorder="1" applyAlignment="1">
      <alignment horizontal="left" vertical="center" wrapText="1" indent="4"/>
    </xf>
    <xf numFmtId="0" fontId="31" fillId="19" borderId="26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2" fillId="20" borderId="27" xfId="0" applyFont="1" applyFill="1" applyBorder="1" applyAlignment="1">
      <alignment horizontal="center" vertical="center" wrapText="1"/>
    </xf>
    <xf numFmtId="0" fontId="32" fillId="21" borderId="43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vertical="center" wrapText="1"/>
    </xf>
    <xf numFmtId="0" fontId="32" fillId="22" borderId="32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vertical="center" wrapText="1"/>
    </xf>
    <xf numFmtId="0" fontId="34" fillId="0" borderId="7" xfId="0" applyFont="1" applyBorder="1" applyAlignment="1">
      <alignment horizontal="left" vertical="center" wrapText="1" indent="4"/>
    </xf>
    <xf numFmtId="0" fontId="31" fillId="18" borderId="49" xfId="0" applyFont="1" applyFill="1" applyBorder="1" applyAlignment="1">
      <alignment vertical="center" wrapText="1"/>
    </xf>
    <xf numFmtId="0" fontId="30" fillId="18" borderId="31" xfId="0" applyFont="1" applyFill="1" applyBorder="1" applyAlignment="1">
      <alignment vertical="center" textRotation="90" wrapText="1"/>
    </xf>
    <xf numFmtId="0" fontId="31" fillId="0" borderId="23" xfId="0" applyFont="1" applyBorder="1" applyAlignment="1">
      <alignment horizontal="center" vertical="center" wrapText="1"/>
    </xf>
    <xf numFmtId="0" fontId="32" fillId="19" borderId="3" xfId="0" applyFont="1" applyFill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2" fillId="20" borderId="51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1" fillId="18" borderId="7" xfId="0" applyFont="1" applyFill="1" applyBorder="1" applyAlignment="1">
      <alignment horizontal="center" vertical="center" wrapText="1"/>
    </xf>
    <xf numFmtId="0" fontId="35" fillId="23" borderId="7" xfId="0" applyFont="1" applyFill="1" applyBorder="1" applyAlignment="1">
      <alignment horizontal="center" vertical="center" wrapText="1"/>
    </xf>
    <xf numFmtId="0" fontId="32" fillId="20" borderId="7" xfId="0" applyFont="1" applyFill="1" applyBorder="1" applyAlignment="1">
      <alignment horizontal="center" vertical="center" wrapText="1"/>
    </xf>
    <xf numFmtId="0" fontId="32" fillId="24" borderId="7" xfId="0" applyFont="1" applyFill="1" applyBorder="1" applyAlignment="1">
      <alignment horizontal="center" vertical="center" wrapText="1"/>
    </xf>
    <xf numFmtId="0" fontId="31" fillId="18" borderId="49" xfId="0" applyFont="1" applyFill="1" applyBorder="1" applyAlignment="1">
      <alignment horizontal="center" vertical="center" wrapText="1"/>
    </xf>
    <xf numFmtId="0" fontId="31" fillId="23" borderId="9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vertical="center" wrapText="1"/>
    </xf>
    <xf numFmtId="0" fontId="34" fillId="21" borderId="7" xfId="0" applyFont="1" applyFill="1" applyBorder="1" applyAlignment="1">
      <alignment horizontal="center" vertical="center" wrapText="1"/>
    </xf>
    <xf numFmtId="0" fontId="31" fillId="18" borderId="31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vertical="center" wrapText="1"/>
    </xf>
    <xf numFmtId="0" fontId="36" fillId="25" borderId="7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vertical="center" wrapText="1"/>
    </xf>
    <xf numFmtId="0" fontId="30" fillId="18" borderId="53" xfId="0" applyFont="1" applyFill="1" applyBorder="1" applyAlignment="1">
      <alignment horizontal="center" vertical="center" wrapText="1"/>
    </xf>
    <xf numFmtId="0" fontId="29" fillId="18" borderId="53" xfId="0" applyFont="1" applyFill="1" applyBorder="1" applyAlignment="1">
      <alignment vertical="center" wrapText="1"/>
    </xf>
    <xf numFmtId="0" fontId="30" fillId="18" borderId="53" xfId="0" applyFont="1" applyFill="1" applyBorder="1" applyAlignment="1">
      <alignment vertical="center" wrapText="1"/>
    </xf>
    <xf numFmtId="0" fontId="30" fillId="18" borderId="31" xfId="0" applyFont="1" applyFill="1" applyBorder="1" applyAlignment="1">
      <alignment horizontal="left" vertical="center" wrapText="1" indent="4"/>
    </xf>
    <xf numFmtId="0" fontId="29" fillId="18" borderId="53" xfId="0" applyFont="1" applyFill="1" applyBorder="1" applyAlignment="1">
      <alignment horizontal="left" vertical="center" wrapText="1" indent="7"/>
    </xf>
    <xf numFmtId="0" fontId="29" fillId="18" borderId="54" xfId="0" applyFont="1" applyFill="1" applyBorder="1" applyAlignment="1">
      <alignment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23" borderId="56" xfId="0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vertical="center" wrapText="1"/>
    </xf>
    <xf numFmtId="0" fontId="32" fillId="20" borderId="54" xfId="0" applyFont="1" applyFill="1" applyBorder="1" applyAlignment="1">
      <alignment horizontal="center" vertical="center" wrapText="1"/>
    </xf>
    <xf numFmtId="0" fontId="34" fillId="0" borderId="54" xfId="0" applyFont="1" applyBorder="1" applyAlignment="1">
      <alignment vertical="center" wrapText="1"/>
    </xf>
    <xf numFmtId="0" fontId="34" fillId="21" borderId="54" xfId="0" applyFont="1" applyFill="1" applyBorder="1" applyAlignment="1">
      <alignment horizontal="center" vertical="center" wrapText="1"/>
    </xf>
    <xf numFmtId="0" fontId="32" fillId="21" borderId="54" xfId="0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1" fillId="18" borderId="31" xfId="0" applyFont="1" applyFill="1" applyBorder="1" applyAlignment="1">
      <alignment horizontal="left" vertical="center" wrapText="1" indent="11"/>
    </xf>
    <xf numFmtId="0" fontId="31" fillId="23" borderId="7" xfId="0" applyFont="1" applyFill="1" applyBorder="1" applyAlignment="1">
      <alignment horizontal="center" vertical="center" wrapText="1"/>
    </xf>
    <xf numFmtId="0" fontId="32" fillId="20" borderId="44" xfId="0" applyFont="1" applyFill="1" applyBorder="1" applyAlignment="1">
      <alignment horizontal="center" vertical="center" wrapText="1"/>
    </xf>
    <xf numFmtId="0" fontId="34" fillId="0" borderId="31" xfId="0" applyFont="1" applyBorder="1" applyAlignment="1">
      <alignment vertical="center" wrapText="1"/>
    </xf>
    <xf numFmtId="0" fontId="32" fillId="21" borderId="23" xfId="0" applyFont="1" applyFill="1" applyBorder="1" applyAlignment="1">
      <alignment horizontal="center" vertical="center" wrapText="1"/>
    </xf>
    <xf numFmtId="0" fontId="32" fillId="21" borderId="57" xfId="0" applyFont="1" applyFill="1" applyBorder="1" applyAlignment="1">
      <alignment horizontal="center" vertical="center" wrapText="1"/>
    </xf>
    <xf numFmtId="0" fontId="32" fillId="26" borderId="9" xfId="0" applyFont="1" applyFill="1" applyBorder="1" applyAlignment="1">
      <alignment horizontal="left" vertical="center" wrapText="1" indent="4"/>
    </xf>
    <xf numFmtId="0" fontId="32" fillId="23" borderId="7" xfId="0" applyFont="1" applyFill="1" applyBorder="1" applyAlignment="1">
      <alignment horizontal="center" vertical="center" wrapText="1"/>
    </xf>
    <xf numFmtId="0" fontId="36" fillId="25" borderId="32" xfId="0" applyFont="1" applyFill="1" applyBorder="1" applyAlignment="1">
      <alignment horizontal="center" vertical="center" wrapText="1"/>
    </xf>
    <xf numFmtId="0" fontId="32" fillId="20" borderId="9" xfId="0" applyFont="1" applyFill="1" applyBorder="1" applyAlignment="1">
      <alignment horizontal="center" vertical="center" wrapText="1"/>
    </xf>
    <xf numFmtId="0" fontId="31" fillId="21" borderId="7" xfId="0" applyFont="1" applyFill="1" applyBorder="1" applyAlignment="1">
      <alignment horizontal="center" vertical="center" wrapText="1"/>
    </xf>
    <xf numFmtId="0" fontId="32" fillId="26" borderId="7" xfId="0" applyFont="1" applyFill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left" vertical="center" wrapText="1" indent="7"/>
    </xf>
    <xf numFmtId="0" fontId="39" fillId="0" borderId="7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left" vertical="center" wrapText="1" indent="4"/>
    </xf>
    <xf numFmtId="0" fontId="38" fillId="0" borderId="7" xfId="0" applyFont="1" applyBorder="1" applyAlignment="1">
      <alignment horizontal="left" vertical="center" wrapText="1" indent="15"/>
    </xf>
    <xf numFmtId="0" fontId="41" fillId="0" borderId="0" xfId="0" applyFont="1" applyBorder="1" applyAlignment="1">
      <alignment horizontal="center" vertical="center" wrapText="1"/>
    </xf>
    <xf numFmtId="0" fontId="43" fillId="18" borderId="7" xfId="0" applyFont="1" applyFill="1" applyBorder="1" applyAlignment="1">
      <alignment horizontal="center" vertical="center" wrapText="1"/>
    </xf>
    <xf numFmtId="0" fontId="44" fillId="18" borderId="7" xfId="0" applyFont="1" applyFill="1" applyBorder="1" applyAlignment="1">
      <alignment horizontal="center" vertical="center" wrapText="1"/>
    </xf>
    <xf numFmtId="0" fontId="43" fillId="28" borderId="7" xfId="0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textRotation="90"/>
    </xf>
    <xf numFmtId="0" fontId="43" fillId="0" borderId="7" xfId="0" applyFont="1" applyBorder="1" applyAlignment="1">
      <alignment horizontal="center" vertical="center" textRotation="90" wrapText="1"/>
    </xf>
    <xf numFmtId="0" fontId="44" fillId="12" borderId="7" xfId="0" applyFont="1" applyFill="1" applyBorder="1" applyAlignment="1">
      <alignment horizontal="center" vertical="center" wrapText="1"/>
    </xf>
    <xf numFmtId="0" fontId="45" fillId="12" borderId="7" xfId="0" applyFont="1" applyFill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2" borderId="7" xfId="0" applyFont="1" applyFill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7" fillId="18" borderId="7" xfId="0" applyFont="1" applyFill="1" applyBorder="1" applyAlignment="1">
      <alignment horizontal="left" vertical="center" wrapText="1"/>
    </xf>
    <xf numFmtId="0" fontId="46" fillId="12" borderId="7" xfId="0" applyFont="1" applyFill="1" applyBorder="1" applyAlignment="1">
      <alignment horizontal="center" vertical="center" wrapText="1"/>
    </xf>
    <xf numFmtId="0" fontId="46" fillId="2" borderId="7" xfId="0" applyFont="1" applyFill="1" applyBorder="1" applyAlignment="1">
      <alignment horizontal="center" vertical="center" wrapText="1"/>
    </xf>
    <xf numFmtId="0" fontId="43" fillId="12" borderId="7" xfId="0" applyFont="1" applyFill="1" applyBorder="1" applyAlignment="1">
      <alignment horizontal="center" vertical="center" wrapText="1"/>
    </xf>
    <xf numFmtId="0" fontId="46" fillId="2" borderId="46" xfId="0" applyFont="1" applyFill="1" applyBorder="1" applyAlignment="1">
      <alignment horizontal="center" vertical="center" wrapText="1"/>
    </xf>
    <xf numFmtId="0" fontId="43" fillId="12" borderId="46" xfId="0" applyFont="1" applyFill="1" applyBorder="1" applyAlignment="1">
      <alignment horizontal="center" vertical="center" wrapText="1"/>
    </xf>
    <xf numFmtId="0" fontId="44" fillId="12" borderId="46" xfId="0" applyFont="1" applyFill="1" applyBorder="1" applyAlignment="1">
      <alignment horizontal="center" vertical="center" wrapText="1"/>
    </xf>
    <xf numFmtId="0" fontId="45" fillId="12" borderId="46" xfId="0" applyFont="1" applyFill="1" applyBorder="1" applyAlignment="1">
      <alignment horizontal="center" vertical="center" wrapText="1"/>
    </xf>
    <xf numFmtId="0" fontId="46" fillId="2" borderId="46" xfId="0" applyFont="1" applyFill="1" applyBorder="1" applyAlignment="1">
      <alignment horizontal="left" vertical="center" wrapText="1"/>
    </xf>
    <xf numFmtId="0" fontId="47" fillId="18" borderId="46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F2F2F2"/>
      <rgbColor rgb="FF800000"/>
      <rgbColor rgb="FF008000"/>
      <rgbColor rgb="FF000080"/>
      <rgbColor rgb="FF808000"/>
      <rgbColor rgb="FF800080"/>
      <rgbColor rgb="FF008080"/>
      <rgbColor rgb="FFC9C9C9"/>
      <rgbColor rgb="FFA9D18E"/>
      <rgbColor rgb="FFA6A6A6"/>
      <rgbColor rgb="FF993366"/>
      <rgbColor rgb="FFFFF2CC"/>
      <rgbColor rgb="FFDDEBF7"/>
      <rgbColor rgb="FF660066"/>
      <rgbColor rgb="FFE4E4FF"/>
      <rgbColor rgb="FF0070C0"/>
      <rgbColor rgb="FFCCCCFF"/>
      <rgbColor rgb="FF000080"/>
      <rgbColor rgb="FFFF00FF"/>
      <rgbColor rgb="FFEAF0DD"/>
      <rgbColor rgb="FF00FFFF"/>
      <rgbColor rgb="FF800080"/>
      <rgbColor rgb="FF800000"/>
      <rgbColor rgb="FF008080"/>
      <rgbColor rgb="FF0000FF"/>
      <rgbColor rgb="FF00B0F0"/>
      <rgbColor rgb="FFDEEBF7"/>
      <rgbColor rgb="FFE2F0D9"/>
      <rgbColor rgb="FFFFF1CC"/>
      <rgbColor rgb="FFC5E0B4"/>
      <rgbColor rgb="FFE7E6E6"/>
      <rgbColor rgb="FFD9D9D9"/>
      <rgbColor rgb="FFFBE3D5"/>
      <rgbColor rgb="FF3366FF"/>
      <rgbColor rgb="FFF1F1F1"/>
      <rgbColor rgb="FF92D050"/>
      <rgbColor rgb="FFE1EEDA"/>
      <rgbColor rgb="FFEDEDED"/>
      <rgbColor rgb="FFFF6600"/>
      <rgbColor rgb="FF666699"/>
      <rgbColor rgb="FF8497B0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81360</xdr:colOff>
      <xdr:row>2</xdr:row>
      <xdr:rowOff>63720</xdr:rowOff>
    </xdr:from>
    <xdr:to>
      <xdr:col>2</xdr:col>
      <xdr:colOff>1104120</xdr:colOff>
      <xdr:row>4</xdr:row>
      <xdr:rowOff>213120</xdr:rowOff>
    </xdr:to>
    <xdr:pic>
      <xdr:nvPicPr>
        <xdr:cNvPr id="2" name="6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360" y="479520"/>
          <a:ext cx="2787840" cy="592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81360</xdr:colOff>
      <xdr:row>2</xdr:row>
      <xdr:rowOff>79200</xdr:rowOff>
    </xdr:from>
    <xdr:to>
      <xdr:col>2</xdr:col>
      <xdr:colOff>1103760</xdr:colOff>
      <xdr:row>5</xdr:row>
      <xdr:rowOff>6480</xdr:rowOff>
    </xdr:to>
    <xdr:pic>
      <xdr:nvPicPr>
        <xdr:cNvPr id="2" name="6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1680" y="495000"/>
          <a:ext cx="1797120" cy="592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83520</xdr:colOff>
      <xdr:row>0</xdr:row>
      <xdr:rowOff>0</xdr:rowOff>
    </xdr:from>
    <xdr:to>
      <xdr:col>6</xdr:col>
      <xdr:colOff>208800</xdr:colOff>
      <xdr:row>1</xdr:row>
      <xdr:rowOff>224280</xdr:rowOff>
    </xdr:to>
    <xdr:pic>
      <xdr:nvPicPr>
        <xdr:cNvPr id="2" name="6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20" y="0"/>
          <a:ext cx="5611680" cy="165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54000</xdr:colOff>
      <xdr:row>218</xdr:row>
      <xdr:rowOff>148680</xdr:rowOff>
    </xdr:from>
    <xdr:to>
      <xdr:col>58</xdr:col>
      <xdr:colOff>572040</xdr:colOff>
      <xdr:row>224</xdr:row>
      <xdr:rowOff>238320</xdr:rowOff>
    </xdr:to>
    <xdr:pic>
      <xdr:nvPicPr>
        <xdr:cNvPr id="3" name="5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49480" y="60693840"/>
          <a:ext cx="6613920" cy="1384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336600</xdr:colOff>
      <xdr:row>73</xdr:row>
      <xdr:rowOff>67320</xdr:rowOff>
    </xdr:from>
    <xdr:to>
      <xdr:col>3</xdr:col>
      <xdr:colOff>345600</xdr:colOff>
      <xdr:row>75</xdr:row>
      <xdr:rowOff>368280</xdr:rowOff>
    </xdr:to>
    <xdr:pic>
      <xdr:nvPicPr>
        <xdr:cNvPr id="4" name="8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600" y="21780360"/>
          <a:ext cx="3704400" cy="934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385200</xdr:colOff>
      <xdr:row>91</xdr:row>
      <xdr:rowOff>145080</xdr:rowOff>
    </xdr:from>
    <xdr:to>
      <xdr:col>2</xdr:col>
      <xdr:colOff>119880</xdr:colOff>
      <xdr:row>92</xdr:row>
      <xdr:rowOff>151560</xdr:rowOff>
    </xdr:to>
    <xdr:sp macro="" textlink="">
      <xdr:nvSpPr>
        <xdr:cNvPr id="5" name="CustomShape 1"/>
        <xdr:cNvSpPr/>
      </xdr:nvSpPr>
      <xdr:spPr>
        <a:xfrm>
          <a:off x="753480" y="25553880"/>
          <a:ext cx="433080" cy="158760"/>
        </a:xfrm>
        <a:prstGeom prst="rect">
          <a:avLst/>
        </a:prstGeom>
        <a:solidFill>
          <a:srgbClr val="FFF1CC"/>
        </a:solidFill>
        <a:ln>
          <a:noFill/>
        </a:ln>
      </xdr:spPr>
    </xdr:sp>
    <xdr:clientData/>
  </xdr:twoCellAnchor>
  <xdr:twoCellAnchor editAs="absolute">
    <xdr:from>
      <xdr:col>1</xdr:col>
      <xdr:colOff>385200</xdr:colOff>
      <xdr:row>92</xdr:row>
      <xdr:rowOff>149400</xdr:rowOff>
    </xdr:from>
    <xdr:to>
      <xdr:col>2</xdr:col>
      <xdr:colOff>119880</xdr:colOff>
      <xdr:row>93</xdr:row>
      <xdr:rowOff>117720</xdr:rowOff>
    </xdr:to>
    <xdr:sp macro="" textlink="">
      <xdr:nvSpPr>
        <xdr:cNvPr id="6" name="CustomShape 1"/>
        <xdr:cNvSpPr/>
      </xdr:nvSpPr>
      <xdr:spPr>
        <a:xfrm>
          <a:off x="753480" y="25710480"/>
          <a:ext cx="433080" cy="158760"/>
        </a:xfrm>
        <a:prstGeom prst="rect">
          <a:avLst/>
        </a:prstGeom>
        <a:solidFill>
          <a:srgbClr val="DDEBF7"/>
        </a:solidFill>
        <a:ln>
          <a:noFill/>
        </a:ln>
      </xdr:spPr>
    </xdr:sp>
    <xdr:clientData/>
  </xdr:twoCellAnchor>
  <xdr:twoCellAnchor editAs="absolute">
    <xdr:from>
      <xdr:col>1</xdr:col>
      <xdr:colOff>385200</xdr:colOff>
      <xdr:row>93</xdr:row>
      <xdr:rowOff>115560</xdr:rowOff>
    </xdr:from>
    <xdr:to>
      <xdr:col>2</xdr:col>
      <xdr:colOff>119880</xdr:colOff>
      <xdr:row>94</xdr:row>
      <xdr:rowOff>83880</xdr:rowOff>
    </xdr:to>
    <xdr:sp macro="" textlink="">
      <xdr:nvSpPr>
        <xdr:cNvPr id="7" name="CustomShape 1"/>
        <xdr:cNvSpPr/>
      </xdr:nvSpPr>
      <xdr:spPr>
        <a:xfrm>
          <a:off x="753480" y="25867080"/>
          <a:ext cx="433080" cy="158760"/>
        </a:xfrm>
        <a:prstGeom prst="rect">
          <a:avLst/>
        </a:prstGeom>
        <a:solidFill>
          <a:srgbClr val="E1EEDA"/>
        </a:solidFill>
        <a:ln>
          <a:noFill/>
        </a:ln>
      </xdr:spPr>
    </xdr:sp>
    <xdr:clientData/>
  </xdr:twoCellAnchor>
  <xdr:twoCellAnchor editAs="absolute">
    <xdr:from>
      <xdr:col>1</xdr:col>
      <xdr:colOff>385200</xdr:colOff>
      <xdr:row>94</xdr:row>
      <xdr:rowOff>81000</xdr:rowOff>
    </xdr:from>
    <xdr:to>
      <xdr:col>2</xdr:col>
      <xdr:colOff>119880</xdr:colOff>
      <xdr:row>95</xdr:row>
      <xdr:rowOff>48960</xdr:rowOff>
    </xdr:to>
    <xdr:sp macro="" textlink="">
      <xdr:nvSpPr>
        <xdr:cNvPr id="8" name="CustomShape 1"/>
        <xdr:cNvSpPr/>
      </xdr:nvSpPr>
      <xdr:spPr>
        <a:xfrm>
          <a:off x="753480" y="26022960"/>
          <a:ext cx="433080" cy="158760"/>
        </a:xfrm>
        <a:prstGeom prst="rect">
          <a:avLst/>
        </a:prstGeom>
        <a:solidFill>
          <a:srgbClr val="FBE3D5"/>
        </a:solidFill>
        <a:ln>
          <a:noFill/>
        </a:ln>
      </xdr:spPr>
    </xdr:sp>
    <xdr:clientData/>
  </xdr:twoCellAnchor>
  <xdr:twoCellAnchor editAs="absolute">
    <xdr:from>
      <xdr:col>1</xdr:col>
      <xdr:colOff>385200</xdr:colOff>
      <xdr:row>95</xdr:row>
      <xdr:rowOff>46800</xdr:rowOff>
    </xdr:from>
    <xdr:to>
      <xdr:col>2</xdr:col>
      <xdr:colOff>119880</xdr:colOff>
      <xdr:row>96</xdr:row>
      <xdr:rowOff>15120</xdr:rowOff>
    </xdr:to>
    <xdr:sp macro="" textlink="">
      <xdr:nvSpPr>
        <xdr:cNvPr id="9" name="CustomShape 1"/>
        <xdr:cNvSpPr/>
      </xdr:nvSpPr>
      <xdr:spPr>
        <a:xfrm>
          <a:off x="753480" y="26179560"/>
          <a:ext cx="433080" cy="158760"/>
        </a:xfrm>
        <a:prstGeom prst="rect">
          <a:avLst/>
        </a:prstGeom>
        <a:solidFill>
          <a:srgbClr val="E4E4FF"/>
        </a:solidFill>
        <a:ln>
          <a:noFill/>
        </a:ln>
      </xdr:spPr>
    </xdr:sp>
    <xdr:clientData/>
  </xdr:twoCellAnchor>
  <xdr:twoCellAnchor editAs="absolute">
    <xdr:from>
      <xdr:col>1</xdr:col>
      <xdr:colOff>385200</xdr:colOff>
      <xdr:row>96</xdr:row>
      <xdr:rowOff>12960</xdr:rowOff>
    </xdr:from>
    <xdr:to>
      <xdr:col>2</xdr:col>
      <xdr:colOff>119880</xdr:colOff>
      <xdr:row>96</xdr:row>
      <xdr:rowOff>171720</xdr:rowOff>
    </xdr:to>
    <xdr:sp macro="" textlink="">
      <xdr:nvSpPr>
        <xdr:cNvPr id="10" name="CustomShape 1"/>
        <xdr:cNvSpPr/>
      </xdr:nvSpPr>
      <xdr:spPr>
        <a:xfrm>
          <a:off x="753480" y="26336160"/>
          <a:ext cx="433080" cy="158760"/>
        </a:xfrm>
        <a:prstGeom prst="rect">
          <a:avLst/>
        </a:prstGeom>
        <a:solidFill>
          <a:srgbClr val="F1F1F1"/>
        </a:solidFill>
        <a:ln>
          <a:noFill/>
        </a:ln>
      </xdr:spPr>
    </xdr:sp>
    <xdr:clientData/>
  </xdr:twoCellAnchor>
  <xdr:twoCellAnchor editAs="absolute">
    <xdr:from>
      <xdr:col>1</xdr:col>
      <xdr:colOff>391320</xdr:colOff>
      <xdr:row>91</xdr:row>
      <xdr:rowOff>145080</xdr:rowOff>
    </xdr:from>
    <xdr:to>
      <xdr:col>2</xdr:col>
      <xdr:colOff>123480</xdr:colOff>
      <xdr:row>91</xdr:row>
      <xdr:rowOff>146160</xdr:rowOff>
    </xdr:to>
    <xdr:sp macro="" textlink="">
      <xdr:nvSpPr>
        <xdr:cNvPr id="11" name="CustomShape 1"/>
        <xdr:cNvSpPr/>
      </xdr:nvSpPr>
      <xdr:spPr>
        <a:xfrm>
          <a:off x="759600" y="25553880"/>
          <a:ext cx="430560" cy="1080"/>
        </a:xfrm>
        <a:prstGeom prst="rect">
          <a:avLst/>
        </a:prstGeom>
        <a:noFill/>
        <a:ln w="7200">
          <a:solidFill>
            <a:srgbClr val="000000"/>
          </a:solidFill>
          <a:round/>
        </a:ln>
      </xdr:spPr>
    </xdr:sp>
    <xdr:clientData/>
  </xdr:twoCellAnchor>
  <xdr:twoCellAnchor editAs="absolute">
    <xdr:from>
      <xdr:col>1</xdr:col>
      <xdr:colOff>391320</xdr:colOff>
      <xdr:row>96</xdr:row>
      <xdr:rowOff>169560</xdr:rowOff>
    </xdr:from>
    <xdr:to>
      <xdr:col>2</xdr:col>
      <xdr:colOff>123480</xdr:colOff>
      <xdr:row>96</xdr:row>
      <xdr:rowOff>170640</xdr:rowOff>
    </xdr:to>
    <xdr:sp macro="" textlink="">
      <xdr:nvSpPr>
        <xdr:cNvPr id="12" name="CustomShape 1"/>
        <xdr:cNvSpPr/>
      </xdr:nvSpPr>
      <xdr:spPr>
        <a:xfrm>
          <a:off x="759600" y="26492760"/>
          <a:ext cx="430560" cy="1080"/>
        </a:xfrm>
        <a:prstGeom prst="rect">
          <a:avLst/>
        </a:prstGeom>
        <a:noFill/>
        <a:ln w="7200">
          <a:solidFill>
            <a:srgbClr val="000000"/>
          </a:solidFill>
          <a:round/>
        </a:ln>
      </xdr:spPr>
    </xdr:sp>
    <xdr:clientData/>
  </xdr:twoCellAnchor>
  <xdr:twoCellAnchor editAs="absolute">
    <xdr:from>
      <xdr:col>1</xdr:col>
      <xdr:colOff>385200</xdr:colOff>
      <xdr:row>91</xdr:row>
      <xdr:rowOff>140040</xdr:rowOff>
    </xdr:from>
    <xdr:to>
      <xdr:col>1</xdr:col>
      <xdr:colOff>387000</xdr:colOff>
      <xdr:row>96</xdr:row>
      <xdr:rowOff>173880</xdr:rowOff>
    </xdr:to>
    <xdr:sp macro="" textlink="">
      <xdr:nvSpPr>
        <xdr:cNvPr id="13" name="CustomShape 1"/>
        <xdr:cNvSpPr/>
      </xdr:nvSpPr>
      <xdr:spPr>
        <a:xfrm>
          <a:off x="753480" y="25548840"/>
          <a:ext cx="1800" cy="948240"/>
        </a:xfrm>
        <a:prstGeom prst="rect">
          <a:avLst/>
        </a:prstGeom>
        <a:noFill/>
        <a:ln w="7200">
          <a:solidFill>
            <a:srgbClr val="000000"/>
          </a:solidFill>
          <a:round/>
        </a:ln>
      </xdr:spPr>
    </xdr:sp>
    <xdr:clientData/>
  </xdr:twoCellAnchor>
  <xdr:twoCellAnchor editAs="absolute">
    <xdr:from>
      <xdr:col>2</xdr:col>
      <xdr:colOff>117000</xdr:colOff>
      <xdr:row>91</xdr:row>
      <xdr:rowOff>149760</xdr:rowOff>
    </xdr:from>
    <xdr:to>
      <xdr:col>2</xdr:col>
      <xdr:colOff>118800</xdr:colOff>
      <xdr:row>96</xdr:row>
      <xdr:rowOff>173880</xdr:rowOff>
    </xdr:to>
    <xdr:sp macro="" textlink="">
      <xdr:nvSpPr>
        <xdr:cNvPr id="14" name="CustomShape 1"/>
        <xdr:cNvSpPr/>
      </xdr:nvSpPr>
      <xdr:spPr>
        <a:xfrm>
          <a:off x="1183680" y="25558560"/>
          <a:ext cx="1800" cy="938520"/>
        </a:xfrm>
        <a:prstGeom prst="rect">
          <a:avLst/>
        </a:prstGeom>
        <a:noFill/>
        <a:ln w="7200">
          <a:solidFill>
            <a:srgbClr val="000000"/>
          </a:solidFill>
          <a:round/>
        </a:ln>
      </xdr:spPr>
    </xdr:sp>
    <xdr:clientData/>
  </xdr:twoCellAnchor>
  <xdr:twoCellAnchor editAs="absolute">
    <xdr:from>
      <xdr:col>1</xdr:col>
      <xdr:colOff>391320</xdr:colOff>
      <xdr:row>92</xdr:row>
      <xdr:rowOff>149400</xdr:rowOff>
    </xdr:from>
    <xdr:to>
      <xdr:col>2</xdr:col>
      <xdr:colOff>123480</xdr:colOff>
      <xdr:row>92</xdr:row>
      <xdr:rowOff>150480</xdr:rowOff>
    </xdr:to>
    <xdr:sp macro="" textlink="">
      <xdr:nvSpPr>
        <xdr:cNvPr id="15" name="CustomShape 1"/>
        <xdr:cNvSpPr/>
      </xdr:nvSpPr>
      <xdr:spPr>
        <a:xfrm>
          <a:off x="759600" y="25710480"/>
          <a:ext cx="430560" cy="1080"/>
        </a:xfrm>
        <a:prstGeom prst="rect">
          <a:avLst/>
        </a:prstGeom>
        <a:noFill/>
        <a:ln w="7200">
          <a:solidFill>
            <a:srgbClr val="000000"/>
          </a:solidFill>
          <a:round/>
        </a:ln>
      </xdr:spPr>
    </xdr:sp>
    <xdr:clientData/>
  </xdr:twoCellAnchor>
  <xdr:twoCellAnchor editAs="absolute">
    <xdr:from>
      <xdr:col>1</xdr:col>
      <xdr:colOff>391320</xdr:colOff>
      <xdr:row>93</xdr:row>
      <xdr:rowOff>115560</xdr:rowOff>
    </xdr:from>
    <xdr:to>
      <xdr:col>2</xdr:col>
      <xdr:colOff>123480</xdr:colOff>
      <xdr:row>93</xdr:row>
      <xdr:rowOff>116640</xdr:rowOff>
    </xdr:to>
    <xdr:sp macro="" textlink="">
      <xdr:nvSpPr>
        <xdr:cNvPr id="16" name="CustomShape 1"/>
        <xdr:cNvSpPr/>
      </xdr:nvSpPr>
      <xdr:spPr>
        <a:xfrm>
          <a:off x="759600" y="25867080"/>
          <a:ext cx="430560" cy="1080"/>
        </a:xfrm>
        <a:prstGeom prst="rect">
          <a:avLst/>
        </a:prstGeom>
        <a:noFill/>
        <a:ln w="7200">
          <a:solidFill>
            <a:srgbClr val="000000"/>
          </a:solidFill>
          <a:round/>
        </a:ln>
      </xdr:spPr>
    </xdr:sp>
    <xdr:clientData/>
  </xdr:twoCellAnchor>
  <xdr:twoCellAnchor editAs="absolute">
    <xdr:from>
      <xdr:col>1</xdr:col>
      <xdr:colOff>391320</xdr:colOff>
      <xdr:row>94</xdr:row>
      <xdr:rowOff>81000</xdr:rowOff>
    </xdr:from>
    <xdr:to>
      <xdr:col>2</xdr:col>
      <xdr:colOff>123480</xdr:colOff>
      <xdr:row>94</xdr:row>
      <xdr:rowOff>82080</xdr:rowOff>
    </xdr:to>
    <xdr:sp macro="" textlink="">
      <xdr:nvSpPr>
        <xdr:cNvPr id="17" name="CustomShape 1"/>
        <xdr:cNvSpPr/>
      </xdr:nvSpPr>
      <xdr:spPr>
        <a:xfrm>
          <a:off x="759600" y="26022960"/>
          <a:ext cx="430560" cy="1080"/>
        </a:xfrm>
        <a:prstGeom prst="rect">
          <a:avLst/>
        </a:prstGeom>
        <a:noFill/>
        <a:ln w="7200">
          <a:solidFill>
            <a:srgbClr val="000000"/>
          </a:solidFill>
          <a:round/>
        </a:ln>
      </xdr:spPr>
    </xdr:sp>
    <xdr:clientData/>
  </xdr:twoCellAnchor>
  <xdr:twoCellAnchor editAs="absolute">
    <xdr:from>
      <xdr:col>1</xdr:col>
      <xdr:colOff>391320</xdr:colOff>
      <xdr:row>95</xdr:row>
      <xdr:rowOff>46800</xdr:rowOff>
    </xdr:from>
    <xdr:to>
      <xdr:col>2</xdr:col>
      <xdr:colOff>123480</xdr:colOff>
      <xdr:row>95</xdr:row>
      <xdr:rowOff>47880</xdr:rowOff>
    </xdr:to>
    <xdr:sp macro="" textlink="">
      <xdr:nvSpPr>
        <xdr:cNvPr id="18" name="CustomShape 1"/>
        <xdr:cNvSpPr/>
      </xdr:nvSpPr>
      <xdr:spPr>
        <a:xfrm>
          <a:off x="759600" y="26179560"/>
          <a:ext cx="430560" cy="1080"/>
        </a:xfrm>
        <a:prstGeom prst="rect">
          <a:avLst/>
        </a:prstGeom>
        <a:noFill/>
        <a:ln w="7200">
          <a:solidFill>
            <a:srgbClr val="000000"/>
          </a:solidFill>
          <a:round/>
        </a:ln>
      </xdr:spPr>
    </xdr:sp>
    <xdr:clientData/>
  </xdr:twoCellAnchor>
  <xdr:twoCellAnchor editAs="absolute">
    <xdr:from>
      <xdr:col>1</xdr:col>
      <xdr:colOff>391320</xdr:colOff>
      <xdr:row>96</xdr:row>
      <xdr:rowOff>12960</xdr:rowOff>
    </xdr:from>
    <xdr:to>
      <xdr:col>2</xdr:col>
      <xdr:colOff>123480</xdr:colOff>
      <xdr:row>96</xdr:row>
      <xdr:rowOff>14040</xdr:rowOff>
    </xdr:to>
    <xdr:sp macro="" textlink="">
      <xdr:nvSpPr>
        <xdr:cNvPr id="19" name="CustomShape 1"/>
        <xdr:cNvSpPr/>
      </xdr:nvSpPr>
      <xdr:spPr>
        <a:xfrm>
          <a:off x="759600" y="26336160"/>
          <a:ext cx="430560" cy="1080"/>
        </a:xfrm>
        <a:prstGeom prst="rect">
          <a:avLst/>
        </a:prstGeom>
        <a:noFill/>
        <a:ln w="7200">
          <a:solidFill>
            <a:srgbClr val="000000"/>
          </a:solidFill>
          <a:round/>
        </a:ln>
      </xdr:spPr>
    </xdr:sp>
    <xdr:clientData/>
  </xdr:twoCellAnchor>
  <xdr:twoCellAnchor editAs="oneCell">
    <xdr:from>
      <xdr:col>0</xdr:col>
      <xdr:colOff>54000</xdr:colOff>
      <xdr:row>98</xdr:row>
      <xdr:rowOff>172440</xdr:rowOff>
    </xdr:from>
    <xdr:to>
      <xdr:col>16</xdr:col>
      <xdr:colOff>329400</xdr:colOff>
      <xdr:row>99</xdr:row>
      <xdr:rowOff>143280</xdr:rowOff>
    </xdr:to>
    <xdr:sp macro="" textlink="">
      <xdr:nvSpPr>
        <xdr:cNvPr id="20" name="CustomShape 1"/>
        <xdr:cNvSpPr/>
      </xdr:nvSpPr>
      <xdr:spPr>
        <a:xfrm>
          <a:off x="54000" y="26876520"/>
          <a:ext cx="14753160" cy="161280"/>
        </a:xfrm>
        <a:prstGeom prst="rect">
          <a:avLst/>
        </a:prstGeom>
        <a:noFill/>
        <a:ln w="7200">
          <a:solidFill>
            <a:srgbClr val="000000"/>
          </a:solidFill>
          <a:miter/>
        </a:ln>
      </xdr:spPr>
      <xdr:txBody>
        <a:bodyPr lIns="0" tIns="0" rIns="0" bIns="0"/>
        <a:lstStyle/>
        <a:p>
          <a:pPr>
            <a:lnSpc>
              <a:spcPct val="100000"/>
            </a:lnSpc>
          </a:pPr>
          <a:r>
            <a:rPr lang="es-EC" sz="800" b="1">
              <a:solidFill>
                <a:srgbClr val="000000"/>
              </a:solidFill>
              <a:latin typeface="Times New Roman"/>
            </a:rPr>
            <a:t>NOTA: </a:t>
          </a:r>
          <a:r>
            <a:rPr lang="es-EC" sz="800">
              <a:solidFill>
                <a:srgbClr val="000000"/>
              </a:solidFill>
              <a:latin typeface="Times New Roman"/>
            </a:rPr>
            <a:t>Los itinerarios I, II y III se organizarán en la Sede Matriz, los demás en la Extensión, permitiendo la movilidad de estudiantes en en caso de ser necesario.</a:t>
          </a:r>
          <a:endParaRPr/>
        </a:p>
      </xdr:txBody>
    </xdr:sp>
    <xdr:clientData/>
  </xdr:twoCellAnchor>
  <xdr:twoCellAnchor editAs="oneCell">
    <xdr:from>
      <xdr:col>0</xdr:col>
      <xdr:colOff>159840</xdr:colOff>
      <xdr:row>0</xdr:row>
      <xdr:rowOff>246600</xdr:rowOff>
    </xdr:from>
    <xdr:to>
      <xdr:col>3</xdr:col>
      <xdr:colOff>617040</xdr:colOff>
      <xdr:row>3</xdr:row>
      <xdr:rowOff>149400</xdr:rowOff>
    </xdr:to>
    <xdr:pic>
      <xdr:nvPicPr>
        <xdr:cNvPr id="21" name="8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840" y="246600"/>
          <a:ext cx="2514600" cy="634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79560</xdr:colOff>
      <xdr:row>2</xdr:row>
      <xdr:rowOff>90000</xdr:rowOff>
    </xdr:from>
    <xdr:to>
      <xdr:col>1</xdr:col>
      <xdr:colOff>1025280</xdr:colOff>
      <xdr:row>4</xdr:row>
      <xdr:rowOff>19440</xdr:rowOff>
    </xdr:to>
    <xdr:pic>
      <xdr:nvPicPr>
        <xdr:cNvPr id="22" name="8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60" y="528480"/>
          <a:ext cx="1910880" cy="482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0</xdr:row>
      <xdr:rowOff>288360</xdr:rowOff>
    </xdr:from>
    <xdr:to>
      <xdr:col>5</xdr:col>
      <xdr:colOff>536040</xdr:colOff>
      <xdr:row>3</xdr:row>
      <xdr:rowOff>216720</xdr:rowOff>
    </xdr:to>
    <xdr:pic>
      <xdr:nvPicPr>
        <xdr:cNvPr id="23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240" y="288360"/>
          <a:ext cx="7696440" cy="15854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zoomScale="45" zoomScaleNormal="45" workbookViewId="0">
      <selection activeCell="E12" sqref="E12"/>
    </sheetView>
  </sheetViews>
  <sheetFormatPr baseColWidth="10" defaultColWidth="9.140625" defaultRowHeight="15" x14ac:dyDescent="0.25"/>
  <cols>
    <col min="1" max="1" width="8.7109375"/>
    <col min="2" max="2" width="11.140625"/>
    <col min="3" max="3" width="22.7109375"/>
    <col min="4" max="4" width="5.7109375"/>
    <col min="5" max="6" width="8.28515625"/>
    <col min="7" max="7" width="14"/>
    <col min="8" max="8" width="18.7109375"/>
    <col min="9" max="9" width="10.5703125"/>
    <col min="10" max="10" width="23.85546875"/>
    <col min="11" max="1025" width="10.5703125"/>
  </cols>
  <sheetData>
    <row r="2" spans="1:6" ht="18.95" customHeight="1" x14ac:dyDescent="0.25">
      <c r="A2" s="14" t="s">
        <v>0</v>
      </c>
      <c r="B2" s="14"/>
      <c r="C2" s="14"/>
      <c r="D2" s="14"/>
      <c r="E2" s="14"/>
      <c r="F2" s="14"/>
    </row>
    <row r="3" spans="1:6" ht="20.45" customHeight="1" x14ac:dyDescent="0.25">
      <c r="A3" s="14"/>
      <c r="B3" s="14"/>
      <c r="C3" s="14"/>
      <c r="D3" s="14"/>
      <c r="E3" s="14"/>
      <c r="F3" s="14"/>
    </row>
    <row r="4" spans="1:6" ht="14.45" customHeight="1" x14ac:dyDescent="0.25">
      <c r="A4" s="14"/>
      <c r="B4" s="14"/>
      <c r="C4" s="14"/>
      <c r="D4" s="14"/>
      <c r="E4" s="14"/>
      <c r="F4" s="14"/>
    </row>
    <row r="5" spans="1:6" ht="17.45" customHeight="1" x14ac:dyDescent="0.25">
      <c r="A5" s="14"/>
      <c r="B5" s="14"/>
      <c r="C5" s="14"/>
      <c r="D5" s="14"/>
      <c r="E5" s="14"/>
      <c r="F5" s="14"/>
    </row>
    <row r="6" spans="1:6" ht="21" customHeight="1" x14ac:dyDescent="0.25">
      <c r="A6" s="14"/>
      <c r="B6" s="14"/>
      <c r="C6" s="14"/>
      <c r="D6" s="14"/>
      <c r="E6" s="14"/>
      <c r="F6" s="14"/>
    </row>
    <row r="7" spans="1:6" ht="27.95" customHeight="1" x14ac:dyDescent="0.25">
      <c r="A7" s="14"/>
      <c r="B7" s="14"/>
      <c r="C7" s="14"/>
      <c r="D7" s="14"/>
      <c r="E7" s="14"/>
      <c r="F7" s="14"/>
    </row>
    <row r="8" spans="1:6" ht="15.6" customHeight="1" x14ac:dyDescent="0.25">
      <c r="A8" s="13" t="s">
        <v>1</v>
      </c>
      <c r="B8" s="13"/>
      <c r="C8" s="13"/>
      <c r="D8" s="13"/>
      <c r="E8" s="13"/>
      <c r="F8" s="13"/>
    </row>
    <row r="9" spans="1:6" ht="27.95" customHeight="1" x14ac:dyDescent="0.25">
      <c r="A9" s="13"/>
      <c r="B9" s="13"/>
      <c r="C9" s="13"/>
      <c r="D9" s="13"/>
      <c r="E9" s="13"/>
      <c r="F9" s="13"/>
    </row>
    <row r="10" spans="1:6" x14ac:dyDescent="0.25">
      <c r="A10" s="15" t="s">
        <v>2</v>
      </c>
      <c r="C10" s="16" t="s">
        <v>3</v>
      </c>
      <c r="D10" s="16"/>
      <c r="E10" s="16"/>
      <c r="F10" s="17"/>
    </row>
    <row r="11" spans="1:6" ht="30" x14ac:dyDescent="0.25">
      <c r="A11" s="15"/>
      <c r="B11" s="15" t="s">
        <v>4</v>
      </c>
      <c r="C11" s="16" t="s">
        <v>5</v>
      </c>
      <c r="D11" s="16" t="s">
        <v>6</v>
      </c>
      <c r="E11" s="16"/>
      <c r="F11" s="18"/>
    </row>
    <row r="12" spans="1:6" ht="30" customHeight="1" x14ac:dyDescent="0.25">
      <c r="A12" s="12" t="s">
        <v>7</v>
      </c>
      <c r="B12" s="19" t="s">
        <v>8</v>
      </c>
      <c r="C12" s="20" t="s">
        <v>9</v>
      </c>
      <c r="D12" s="21">
        <v>160</v>
      </c>
      <c r="E12" s="21"/>
      <c r="F12" s="18"/>
    </row>
    <row r="13" spans="1:6" ht="30" x14ac:dyDescent="0.25">
      <c r="A13" s="12"/>
      <c r="B13" s="19" t="s">
        <v>10</v>
      </c>
      <c r="C13" s="20" t="s">
        <v>11</v>
      </c>
      <c r="D13" s="21">
        <v>160</v>
      </c>
      <c r="E13" s="21"/>
      <c r="F13" s="18"/>
    </row>
    <row r="14" spans="1:6" ht="30" x14ac:dyDescent="0.25">
      <c r="A14" s="12"/>
      <c r="B14" s="19" t="s">
        <v>12</v>
      </c>
      <c r="C14" s="20" t="s">
        <v>13</v>
      </c>
      <c r="D14" s="21">
        <v>160</v>
      </c>
      <c r="E14" s="21"/>
      <c r="F14" s="18"/>
    </row>
    <row r="15" spans="1:6" ht="30" x14ac:dyDescent="0.25">
      <c r="A15" s="12"/>
      <c r="B15" s="19" t="s">
        <v>14</v>
      </c>
      <c r="C15" s="21" t="s">
        <v>15</v>
      </c>
      <c r="D15" s="21">
        <v>160</v>
      </c>
      <c r="E15" s="20"/>
      <c r="F15" s="18"/>
    </row>
    <row r="16" spans="1:6" ht="30" x14ac:dyDescent="0.25">
      <c r="A16" s="12"/>
      <c r="B16" s="19" t="s">
        <v>16</v>
      </c>
      <c r="C16" s="21" t="s">
        <v>17</v>
      </c>
      <c r="D16" s="21">
        <v>80</v>
      </c>
      <c r="E16" s="21"/>
      <c r="F16" s="18"/>
    </row>
    <row r="17" spans="1:7" ht="30" x14ac:dyDescent="0.25">
      <c r="A17" s="12"/>
      <c r="B17" s="19" t="s">
        <v>18</v>
      </c>
      <c r="C17" s="21" t="s">
        <v>19</v>
      </c>
      <c r="D17" s="21">
        <v>80</v>
      </c>
      <c r="E17" s="21"/>
      <c r="F17" s="18"/>
    </row>
    <row r="18" spans="1:7" x14ac:dyDescent="0.25">
      <c r="A18" s="12"/>
      <c r="B18" s="19"/>
      <c r="C18" s="22">
        <v>6</v>
      </c>
      <c r="D18" s="23"/>
      <c r="E18" s="24">
        <f>SUM(D12:D17)</f>
        <v>800</v>
      </c>
      <c r="F18" s="18"/>
    </row>
    <row r="19" spans="1:7" ht="15" customHeight="1" x14ac:dyDescent="0.25">
      <c r="A19" s="12" t="s">
        <v>20</v>
      </c>
      <c r="B19" s="19" t="s">
        <v>21</v>
      </c>
      <c r="C19" s="21" t="s">
        <v>22</v>
      </c>
      <c r="D19" s="21">
        <v>160</v>
      </c>
      <c r="E19" s="21"/>
      <c r="F19" s="18"/>
    </row>
    <row r="20" spans="1:7" ht="30" x14ac:dyDescent="0.25">
      <c r="A20" s="12"/>
      <c r="B20" s="19" t="s">
        <v>23</v>
      </c>
      <c r="C20" s="21" t="s">
        <v>24</v>
      </c>
      <c r="D20" s="21">
        <v>160</v>
      </c>
      <c r="E20" s="21"/>
      <c r="F20" s="18"/>
    </row>
    <row r="21" spans="1:7" ht="30" x14ac:dyDescent="0.25">
      <c r="A21" s="12"/>
      <c r="B21" s="19" t="s">
        <v>25</v>
      </c>
      <c r="C21" s="21" t="s">
        <v>26</v>
      </c>
      <c r="D21" s="21">
        <v>160</v>
      </c>
      <c r="E21" s="20"/>
      <c r="F21" s="18"/>
    </row>
    <row r="22" spans="1:7" ht="30" x14ac:dyDescent="0.25">
      <c r="A22" s="12"/>
      <c r="B22" s="19" t="s">
        <v>27</v>
      </c>
      <c r="C22" s="21" t="s">
        <v>28</v>
      </c>
      <c r="D22" s="21">
        <v>120</v>
      </c>
      <c r="E22" s="21"/>
      <c r="F22" s="18"/>
    </row>
    <row r="23" spans="1:7" ht="30" x14ac:dyDescent="0.25">
      <c r="A23" s="12"/>
      <c r="B23" s="19" t="s">
        <v>29</v>
      </c>
      <c r="C23" s="20" t="s">
        <v>30</v>
      </c>
      <c r="D23" s="21">
        <v>80</v>
      </c>
      <c r="E23" s="21"/>
      <c r="F23" s="18"/>
    </row>
    <row r="24" spans="1:7" x14ac:dyDescent="0.25">
      <c r="A24" s="12"/>
      <c r="B24" s="19"/>
      <c r="C24" s="20"/>
      <c r="D24" s="21"/>
      <c r="E24" s="20"/>
      <c r="F24" s="18"/>
    </row>
    <row r="25" spans="1:7" ht="30" x14ac:dyDescent="0.25">
      <c r="A25" s="12"/>
      <c r="B25" s="19" t="s">
        <v>31</v>
      </c>
      <c r="C25" s="21" t="s">
        <v>32</v>
      </c>
      <c r="D25" s="21">
        <v>120</v>
      </c>
      <c r="E25" s="21"/>
      <c r="F25" s="18"/>
    </row>
    <row r="26" spans="1:7" x14ac:dyDescent="0.25">
      <c r="A26" s="12"/>
      <c r="B26" s="19"/>
      <c r="C26" s="22">
        <v>6</v>
      </c>
      <c r="D26" s="21"/>
      <c r="E26" s="24">
        <f>SUM(D19:D25)</f>
        <v>800</v>
      </c>
      <c r="F26" s="18"/>
    </row>
    <row r="27" spans="1:7" ht="15" customHeight="1" x14ac:dyDescent="0.25">
      <c r="A27" s="12" t="s">
        <v>33</v>
      </c>
      <c r="B27" s="19" t="s">
        <v>34</v>
      </c>
      <c r="C27" s="21" t="s">
        <v>35</v>
      </c>
      <c r="D27" s="21">
        <v>160</v>
      </c>
      <c r="E27" s="21"/>
      <c r="F27" s="18"/>
    </row>
    <row r="28" spans="1:7" ht="36.75" customHeight="1" x14ac:dyDescent="0.25">
      <c r="A28" s="12"/>
      <c r="B28" s="19" t="s">
        <v>36</v>
      </c>
      <c r="C28" s="20" t="s">
        <v>37</v>
      </c>
      <c r="D28" s="21">
        <v>120</v>
      </c>
      <c r="E28" s="21"/>
      <c r="F28" s="18"/>
    </row>
    <row r="29" spans="1:7" ht="60" x14ac:dyDescent="0.25">
      <c r="A29" s="12"/>
      <c r="B29" s="19" t="s">
        <v>38</v>
      </c>
      <c r="C29" s="20" t="s">
        <v>39</v>
      </c>
      <c r="D29" s="21">
        <v>240</v>
      </c>
      <c r="E29" s="21"/>
      <c r="F29" s="18"/>
    </row>
    <row r="30" spans="1:7" x14ac:dyDescent="0.25">
      <c r="A30" s="12"/>
      <c r="B30" s="19"/>
      <c r="C30" s="20"/>
      <c r="D30" s="21"/>
      <c r="E30" s="21"/>
      <c r="F30" s="18"/>
    </row>
    <row r="31" spans="1:7" x14ac:dyDescent="0.25">
      <c r="A31" s="12"/>
      <c r="B31" s="19" t="s">
        <v>40</v>
      </c>
      <c r="C31" s="20" t="s">
        <v>41</v>
      </c>
      <c r="D31" s="21">
        <v>120</v>
      </c>
      <c r="E31" s="21"/>
      <c r="F31" s="18"/>
    </row>
    <row r="32" spans="1:7" ht="75" x14ac:dyDescent="0.25">
      <c r="A32" s="12"/>
      <c r="B32" s="19" t="s">
        <v>42</v>
      </c>
      <c r="C32" s="20" t="s">
        <v>43</v>
      </c>
      <c r="D32" s="25">
        <v>80</v>
      </c>
      <c r="E32" s="25"/>
      <c r="F32" s="18"/>
      <c r="G32" s="25"/>
    </row>
    <row r="33" spans="1:8" ht="30" x14ac:dyDescent="0.25">
      <c r="A33" s="12"/>
      <c r="B33" s="19" t="s">
        <v>44</v>
      </c>
      <c r="C33" s="25" t="s">
        <v>45</v>
      </c>
      <c r="D33" s="21">
        <v>80</v>
      </c>
      <c r="E33" s="21"/>
      <c r="F33" s="18"/>
    </row>
    <row r="34" spans="1:8" x14ac:dyDescent="0.25">
      <c r="A34" s="12"/>
      <c r="B34" s="19"/>
      <c r="C34" s="22">
        <v>6</v>
      </c>
      <c r="D34" s="23"/>
      <c r="E34" s="26">
        <f>SUM(D27:D33)</f>
        <v>800</v>
      </c>
      <c r="F34" s="18"/>
    </row>
    <row r="35" spans="1:8" ht="30" customHeight="1" x14ac:dyDescent="0.25">
      <c r="A35" s="12" t="s">
        <v>46</v>
      </c>
      <c r="B35" s="27" t="s">
        <v>47</v>
      </c>
      <c r="C35" s="28" t="s">
        <v>48</v>
      </c>
      <c r="D35" s="25">
        <v>80</v>
      </c>
      <c r="E35" s="25"/>
      <c r="F35" s="18"/>
    </row>
    <row r="36" spans="1:8" ht="45" x14ac:dyDescent="0.25">
      <c r="A36" s="12"/>
      <c r="B36" s="19" t="s">
        <v>49</v>
      </c>
      <c r="C36" s="29" t="s">
        <v>50</v>
      </c>
      <c r="D36" s="25">
        <v>80</v>
      </c>
      <c r="E36" s="25"/>
      <c r="F36" s="18"/>
      <c r="G36" s="30" t="s">
        <v>51</v>
      </c>
    </row>
    <row r="37" spans="1:8" ht="30" x14ac:dyDescent="0.25">
      <c r="A37" s="12"/>
      <c r="B37" s="19" t="s">
        <v>52</v>
      </c>
      <c r="C37" s="31" t="s">
        <v>53</v>
      </c>
      <c r="D37" s="21">
        <v>240</v>
      </c>
      <c r="E37" s="25"/>
      <c r="F37" s="18"/>
    </row>
    <row r="38" spans="1:8" ht="45" x14ac:dyDescent="0.25">
      <c r="A38" s="12"/>
      <c r="B38" s="19" t="s">
        <v>49</v>
      </c>
      <c r="C38" s="28" t="s">
        <v>54</v>
      </c>
      <c r="D38" s="25">
        <v>80</v>
      </c>
      <c r="E38" s="25"/>
      <c r="F38" s="18"/>
      <c r="G38" s="30" t="s">
        <v>51</v>
      </c>
      <c r="H38" s="32"/>
    </row>
    <row r="39" spans="1:8" ht="45" x14ac:dyDescent="0.25">
      <c r="A39" s="12"/>
      <c r="B39" s="19" t="s">
        <v>55</v>
      </c>
      <c r="C39" s="28" t="s">
        <v>56</v>
      </c>
      <c r="D39" s="25">
        <v>160</v>
      </c>
      <c r="E39" s="25"/>
      <c r="F39" s="18"/>
    </row>
    <row r="40" spans="1:8" ht="30" x14ac:dyDescent="0.25">
      <c r="A40" s="12"/>
      <c r="B40" s="19" t="s">
        <v>57</v>
      </c>
      <c r="C40" s="25" t="s">
        <v>58</v>
      </c>
      <c r="D40" s="25">
        <v>160</v>
      </c>
      <c r="E40" s="25"/>
      <c r="F40" s="18"/>
    </row>
    <row r="41" spans="1:8" x14ac:dyDescent="0.25">
      <c r="A41" s="12"/>
      <c r="B41" s="19"/>
      <c r="C41" s="22">
        <v>6</v>
      </c>
      <c r="D41" s="23"/>
      <c r="E41" s="24">
        <f>SUM(D35:D40)</f>
        <v>800</v>
      </c>
      <c r="F41" s="18"/>
    </row>
    <row r="42" spans="1:8" ht="45" customHeight="1" x14ac:dyDescent="0.25">
      <c r="A42" s="12" t="s">
        <v>59</v>
      </c>
      <c r="B42" s="19" t="s">
        <v>60</v>
      </c>
      <c r="C42" s="25" t="s">
        <v>61</v>
      </c>
      <c r="D42" s="25">
        <v>120</v>
      </c>
      <c r="E42" s="25"/>
      <c r="F42" s="18"/>
    </row>
    <row r="43" spans="1:8" ht="30" x14ac:dyDescent="0.25">
      <c r="A43" s="12"/>
      <c r="B43" s="19" t="s">
        <v>62</v>
      </c>
      <c r="C43" s="21" t="s">
        <v>63</v>
      </c>
      <c r="D43" s="21">
        <v>80</v>
      </c>
      <c r="E43" s="25"/>
      <c r="F43" s="18"/>
    </row>
    <row r="44" spans="1:8" ht="60" x14ac:dyDescent="0.25">
      <c r="A44" s="12"/>
      <c r="B44" s="27" t="s">
        <v>64</v>
      </c>
      <c r="C44" s="25" t="s">
        <v>65</v>
      </c>
      <c r="D44" s="25">
        <v>240</v>
      </c>
      <c r="E44" s="25"/>
      <c r="F44" s="18"/>
    </row>
    <row r="45" spans="1:8" ht="45" x14ac:dyDescent="0.25">
      <c r="A45" s="12"/>
      <c r="B45" s="27" t="s">
        <v>66</v>
      </c>
      <c r="C45" s="21" t="s">
        <v>67</v>
      </c>
      <c r="D45" s="21">
        <v>160</v>
      </c>
      <c r="E45" s="25"/>
      <c r="F45" s="18"/>
    </row>
    <row r="46" spans="1:8" ht="60" x14ac:dyDescent="0.25">
      <c r="A46" s="12"/>
      <c r="B46" s="27" t="s">
        <v>68</v>
      </c>
      <c r="C46" s="25" t="s">
        <v>69</v>
      </c>
      <c r="D46" s="25">
        <v>120</v>
      </c>
      <c r="E46" s="25"/>
      <c r="F46" s="18"/>
    </row>
    <row r="47" spans="1:8" ht="45" x14ac:dyDescent="0.25">
      <c r="A47" s="12"/>
      <c r="B47" s="27" t="s">
        <v>70</v>
      </c>
      <c r="C47" s="21" t="s">
        <v>71</v>
      </c>
      <c r="D47" s="21">
        <v>80</v>
      </c>
      <c r="E47" s="21"/>
      <c r="F47" s="18"/>
      <c r="G47" s="30" t="s">
        <v>51</v>
      </c>
    </row>
    <row r="48" spans="1:8" x14ac:dyDescent="0.25">
      <c r="A48" s="12"/>
      <c r="B48" s="19"/>
      <c r="C48" s="22">
        <v>6</v>
      </c>
      <c r="D48" s="23"/>
      <c r="E48" s="24">
        <f>SUM(D42:D47)</f>
        <v>800</v>
      </c>
      <c r="F48" s="18"/>
    </row>
    <row r="49" spans="1:6" ht="30" customHeight="1" x14ac:dyDescent="0.25">
      <c r="A49" s="12" t="s">
        <v>72</v>
      </c>
      <c r="B49" s="27" t="s">
        <v>73</v>
      </c>
      <c r="C49" s="21" t="s">
        <v>74</v>
      </c>
      <c r="D49" s="21">
        <v>160</v>
      </c>
      <c r="E49" s="21"/>
      <c r="F49" s="18"/>
    </row>
    <row r="50" spans="1:6" ht="30" x14ac:dyDescent="0.25">
      <c r="A50" s="12"/>
      <c r="B50" s="27" t="s">
        <v>75</v>
      </c>
      <c r="C50" s="21" t="s">
        <v>76</v>
      </c>
      <c r="D50" s="21">
        <v>160</v>
      </c>
      <c r="E50" s="21"/>
      <c r="F50" s="18"/>
    </row>
    <row r="51" spans="1:6" ht="30" x14ac:dyDescent="0.25">
      <c r="A51" s="12"/>
      <c r="B51" s="27" t="s">
        <v>77</v>
      </c>
      <c r="C51" s="21" t="s">
        <v>78</v>
      </c>
      <c r="D51" s="21">
        <v>200</v>
      </c>
      <c r="E51" s="21"/>
      <c r="F51" s="18"/>
    </row>
    <row r="52" spans="1:6" ht="45" x14ac:dyDescent="0.25">
      <c r="A52" s="12"/>
      <c r="B52" s="27" t="s">
        <v>79</v>
      </c>
      <c r="C52" s="21" t="s">
        <v>80</v>
      </c>
      <c r="D52" s="21">
        <v>80</v>
      </c>
      <c r="E52" s="21"/>
      <c r="F52" s="18"/>
    </row>
    <row r="53" spans="1:6" ht="60" x14ac:dyDescent="0.25">
      <c r="A53" s="12"/>
      <c r="B53" s="27" t="s">
        <v>81</v>
      </c>
      <c r="C53" s="25" t="s">
        <v>82</v>
      </c>
      <c r="D53" s="25">
        <v>80</v>
      </c>
      <c r="E53" s="20"/>
      <c r="F53" s="18"/>
    </row>
    <row r="54" spans="1:6" ht="30" x14ac:dyDescent="0.25">
      <c r="A54" s="12"/>
      <c r="B54" s="27" t="s">
        <v>83</v>
      </c>
      <c r="C54" s="21" t="s">
        <v>84</v>
      </c>
      <c r="D54" s="21">
        <v>120</v>
      </c>
      <c r="E54" s="21"/>
      <c r="F54" s="18"/>
    </row>
    <row r="55" spans="1:6" x14ac:dyDescent="0.25">
      <c r="A55" s="12"/>
      <c r="B55" s="19"/>
      <c r="C55" s="22">
        <v>6</v>
      </c>
      <c r="D55" s="23"/>
      <c r="E55" s="24">
        <f>SUM(D49:D54)</f>
        <v>800</v>
      </c>
      <c r="F55" s="18"/>
    </row>
    <row r="56" spans="1:6" ht="15" customHeight="1" x14ac:dyDescent="0.25">
      <c r="A56" s="12" t="s">
        <v>85</v>
      </c>
      <c r="B56" s="27" t="s">
        <v>86</v>
      </c>
      <c r="C56" s="21" t="s">
        <v>87</v>
      </c>
      <c r="D56" s="21">
        <v>120</v>
      </c>
      <c r="E56" s="21"/>
      <c r="F56" s="18"/>
    </row>
    <row r="57" spans="1:6" ht="30" x14ac:dyDescent="0.25">
      <c r="A57" s="12"/>
      <c r="B57" s="27" t="s">
        <v>88</v>
      </c>
      <c r="C57" s="21" t="s">
        <v>89</v>
      </c>
      <c r="D57" s="21">
        <v>120</v>
      </c>
      <c r="E57" s="21"/>
      <c r="F57" s="18"/>
    </row>
    <row r="58" spans="1:6" ht="30" x14ac:dyDescent="0.25">
      <c r="A58" s="12"/>
      <c r="B58" s="27" t="s">
        <v>90</v>
      </c>
      <c r="C58" s="21" t="s">
        <v>91</v>
      </c>
      <c r="D58" s="21">
        <v>200</v>
      </c>
      <c r="E58" s="21"/>
      <c r="F58" s="18"/>
    </row>
    <row r="59" spans="1:6" ht="30" x14ac:dyDescent="0.25">
      <c r="A59" s="12"/>
      <c r="B59" s="27" t="s">
        <v>92</v>
      </c>
      <c r="C59" s="21" t="s">
        <v>93</v>
      </c>
      <c r="D59" s="21">
        <v>160</v>
      </c>
      <c r="E59" s="21"/>
      <c r="F59" s="18"/>
    </row>
    <row r="60" spans="1:6" ht="45" x14ac:dyDescent="0.25">
      <c r="A60" s="12"/>
      <c r="B60" s="27" t="s">
        <v>94</v>
      </c>
      <c r="C60" s="21" t="s">
        <v>95</v>
      </c>
      <c r="D60" s="21">
        <v>80</v>
      </c>
      <c r="E60" s="21"/>
      <c r="F60" s="33"/>
    </row>
    <row r="61" spans="1:6" ht="30" x14ac:dyDescent="0.25">
      <c r="A61" s="12"/>
      <c r="B61" s="27" t="s">
        <v>96</v>
      </c>
      <c r="C61" s="21" t="s">
        <v>97</v>
      </c>
      <c r="D61" s="21">
        <v>120</v>
      </c>
      <c r="E61" s="21"/>
      <c r="F61" s="18"/>
    </row>
    <row r="62" spans="1:6" x14ac:dyDescent="0.25">
      <c r="A62" s="12"/>
      <c r="B62" s="19"/>
      <c r="C62" s="22">
        <v>6</v>
      </c>
      <c r="D62" s="23"/>
      <c r="E62" s="24">
        <f>SUM(D56:D61)</f>
        <v>800</v>
      </c>
      <c r="F62" s="18"/>
    </row>
    <row r="63" spans="1:6" ht="15" customHeight="1" x14ac:dyDescent="0.25">
      <c r="A63" s="12" t="s">
        <v>98</v>
      </c>
      <c r="B63" s="27" t="s">
        <v>99</v>
      </c>
      <c r="C63" s="20" t="s">
        <v>100</v>
      </c>
      <c r="D63" s="21">
        <v>120</v>
      </c>
      <c r="E63" s="21"/>
      <c r="F63" s="18"/>
    </row>
    <row r="64" spans="1:6" ht="30" x14ac:dyDescent="0.25">
      <c r="A64" s="12"/>
      <c r="B64" s="27" t="s">
        <v>101</v>
      </c>
      <c r="C64" s="21" t="s">
        <v>102</v>
      </c>
      <c r="D64" s="21">
        <v>80</v>
      </c>
      <c r="E64" s="21"/>
      <c r="F64" s="18"/>
    </row>
    <row r="65" spans="1:7" ht="120" x14ac:dyDescent="0.25">
      <c r="A65" s="12"/>
      <c r="B65" s="27" t="s">
        <v>103</v>
      </c>
      <c r="C65" s="21" t="s">
        <v>104</v>
      </c>
      <c r="D65" s="21">
        <v>200</v>
      </c>
      <c r="E65" s="21"/>
      <c r="F65" s="18"/>
    </row>
    <row r="66" spans="1:7" ht="45" x14ac:dyDescent="0.25">
      <c r="A66" s="12"/>
      <c r="B66" s="27" t="s">
        <v>105</v>
      </c>
      <c r="C66" s="21" t="s">
        <v>106</v>
      </c>
      <c r="D66" s="21">
        <v>160</v>
      </c>
      <c r="E66" s="21"/>
      <c r="F66" s="18"/>
    </row>
    <row r="67" spans="1:7" ht="30" x14ac:dyDescent="0.25">
      <c r="A67" s="12"/>
      <c r="B67" s="27" t="s">
        <v>107</v>
      </c>
      <c r="C67" s="21" t="s">
        <v>93</v>
      </c>
      <c r="D67" s="21">
        <v>160</v>
      </c>
      <c r="E67" s="21"/>
      <c r="F67" s="18"/>
    </row>
    <row r="68" spans="1:7" ht="45" x14ac:dyDescent="0.25">
      <c r="A68" s="12"/>
      <c r="B68" s="27" t="s">
        <v>108</v>
      </c>
      <c r="C68" s="20" t="s">
        <v>109</v>
      </c>
      <c r="D68" s="21">
        <v>80</v>
      </c>
      <c r="E68" s="21"/>
      <c r="F68" s="18"/>
    </row>
    <row r="69" spans="1:7" x14ac:dyDescent="0.25">
      <c r="A69" s="12"/>
      <c r="B69" s="19"/>
      <c r="C69" s="34">
        <v>6</v>
      </c>
      <c r="D69" s="23"/>
      <c r="E69" s="24">
        <f>SUM(D63:D68)</f>
        <v>800</v>
      </c>
      <c r="F69" s="18"/>
    </row>
    <row r="70" spans="1:7" ht="60" customHeight="1" x14ac:dyDescent="0.25">
      <c r="A70" s="12" t="s">
        <v>110</v>
      </c>
      <c r="B70" s="27" t="s">
        <v>111</v>
      </c>
      <c r="C70" s="21" t="s">
        <v>112</v>
      </c>
      <c r="D70" s="21">
        <v>240</v>
      </c>
      <c r="E70" s="21"/>
      <c r="F70" s="18"/>
    </row>
    <row r="71" spans="1:7" ht="30" x14ac:dyDescent="0.25">
      <c r="A71" s="12"/>
      <c r="B71" s="27" t="s">
        <v>113</v>
      </c>
      <c r="C71" s="20" t="s">
        <v>114</v>
      </c>
      <c r="D71" s="21">
        <v>160</v>
      </c>
      <c r="E71" s="21"/>
      <c r="F71" s="18"/>
    </row>
    <row r="72" spans="1:7" ht="30" x14ac:dyDescent="0.25">
      <c r="A72" s="12"/>
      <c r="B72" s="27" t="s">
        <v>115</v>
      </c>
      <c r="C72" s="21" t="s">
        <v>116</v>
      </c>
      <c r="D72" s="21">
        <v>80</v>
      </c>
      <c r="E72" s="21"/>
      <c r="F72" s="18"/>
    </row>
    <row r="73" spans="1:7" ht="60" x14ac:dyDescent="0.25">
      <c r="A73" s="12"/>
      <c r="B73" s="19"/>
      <c r="C73" s="20" t="s">
        <v>117</v>
      </c>
      <c r="D73" s="21">
        <v>80</v>
      </c>
      <c r="E73" s="21"/>
      <c r="F73" s="18"/>
    </row>
    <row r="74" spans="1:7" ht="30" x14ac:dyDescent="0.25">
      <c r="A74" s="12"/>
      <c r="B74" s="27" t="s">
        <v>118</v>
      </c>
      <c r="C74" s="21" t="s">
        <v>93</v>
      </c>
      <c r="D74" s="21">
        <v>160</v>
      </c>
      <c r="E74" s="21"/>
      <c r="F74" s="18"/>
    </row>
    <row r="75" spans="1:7" ht="30" x14ac:dyDescent="0.25">
      <c r="A75" s="12"/>
      <c r="B75" s="27" t="s">
        <v>119</v>
      </c>
      <c r="C75" s="20" t="s">
        <v>120</v>
      </c>
      <c r="D75" s="21">
        <v>80</v>
      </c>
      <c r="E75" s="21"/>
      <c r="F75" s="18"/>
    </row>
    <row r="76" spans="1:7" x14ac:dyDescent="0.25">
      <c r="A76" s="12"/>
      <c r="B76" s="19"/>
      <c r="C76" s="21"/>
      <c r="D76" s="21"/>
      <c r="E76" s="21"/>
      <c r="F76" s="18"/>
    </row>
    <row r="77" spans="1:7" x14ac:dyDescent="0.25">
      <c r="A77" s="12"/>
      <c r="B77" s="19"/>
      <c r="C77" s="22">
        <v>6</v>
      </c>
      <c r="D77" s="23"/>
      <c r="E77" s="24">
        <f>SUM(D70:D76)</f>
        <v>800</v>
      </c>
      <c r="F77" s="18"/>
    </row>
    <row r="78" spans="1:7" ht="30" customHeight="1" x14ac:dyDescent="0.25">
      <c r="A78" s="12" t="s">
        <v>121</v>
      </c>
      <c r="B78" s="27" t="s">
        <v>122</v>
      </c>
      <c r="C78" s="21" t="s">
        <v>123</v>
      </c>
      <c r="D78" s="21">
        <v>160</v>
      </c>
      <c r="E78" s="21"/>
      <c r="F78" s="18"/>
    </row>
    <row r="79" spans="1:7" ht="45" x14ac:dyDescent="0.25">
      <c r="A79" s="12"/>
      <c r="B79" s="27" t="s">
        <v>124</v>
      </c>
      <c r="C79" s="20" t="s">
        <v>125</v>
      </c>
      <c r="D79" s="21">
        <v>160</v>
      </c>
      <c r="E79" s="21"/>
      <c r="F79" s="18"/>
    </row>
    <row r="80" spans="1:7" ht="60" x14ac:dyDescent="0.25">
      <c r="A80" s="12"/>
      <c r="B80" s="27" t="s">
        <v>126</v>
      </c>
      <c r="C80" s="21" t="s">
        <v>127</v>
      </c>
      <c r="D80" s="21">
        <v>320</v>
      </c>
      <c r="E80" s="21"/>
      <c r="F80" s="18"/>
      <c r="G80" s="35"/>
    </row>
    <row r="81" spans="1:6" ht="30" x14ac:dyDescent="0.25">
      <c r="A81" s="12"/>
      <c r="B81" s="27" t="s">
        <v>128</v>
      </c>
      <c r="C81" s="21" t="s">
        <v>129</v>
      </c>
      <c r="D81" s="21">
        <v>80</v>
      </c>
      <c r="E81" s="21"/>
      <c r="F81" s="18"/>
    </row>
    <row r="82" spans="1:6" ht="30" x14ac:dyDescent="0.25">
      <c r="A82" s="12"/>
      <c r="B82" s="27" t="s">
        <v>130</v>
      </c>
      <c r="C82" s="21" t="s">
        <v>93</v>
      </c>
      <c r="D82" s="21">
        <v>80</v>
      </c>
      <c r="E82" s="21"/>
      <c r="F82" s="18"/>
    </row>
    <row r="83" spans="1:6" x14ac:dyDescent="0.25">
      <c r="A83" s="12"/>
      <c r="B83" s="19"/>
      <c r="C83" s="23"/>
      <c r="D83" s="23"/>
      <c r="E83" s="21"/>
      <c r="F83" s="18"/>
    </row>
    <row r="84" spans="1:6" x14ac:dyDescent="0.25">
      <c r="A84" s="12"/>
      <c r="B84" s="19"/>
      <c r="C84" s="22">
        <v>5</v>
      </c>
      <c r="D84" s="21"/>
      <c r="E84" s="24">
        <f>SUM(D78:D83)</f>
        <v>800</v>
      </c>
      <c r="F84" s="18"/>
    </row>
    <row r="85" spans="1:6" ht="30" x14ac:dyDescent="0.25">
      <c r="A85" s="20" t="s">
        <v>131</v>
      </c>
      <c r="B85" s="20"/>
      <c r="C85" s="21">
        <f>SUM(C84+C77+C69+C62+C55+C48+C41+C34+C26+C18)</f>
        <v>59</v>
      </c>
      <c r="D85" s="21"/>
      <c r="E85" s="21">
        <f>SUM(E11:E84)</f>
        <v>8000</v>
      </c>
      <c r="F85" s="18"/>
    </row>
    <row r="86" spans="1:6" x14ac:dyDescent="0.25">
      <c r="A86" s="29"/>
      <c r="B86" s="29"/>
      <c r="C86" s="23"/>
      <c r="D86" s="23"/>
      <c r="E86" s="23">
        <f>8000-E85</f>
        <v>0</v>
      </c>
    </row>
  </sheetData>
  <mergeCells count="12">
    <mergeCell ref="A70:A77"/>
    <mergeCell ref="A78:A84"/>
    <mergeCell ref="A35:A41"/>
    <mergeCell ref="A42:A48"/>
    <mergeCell ref="A49:A55"/>
    <mergeCell ref="A56:A62"/>
    <mergeCell ref="A63:A69"/>
    <mergeCell ref="A2:F7"/>
    <mergeCell ref="A8:F9"/>
    <mergeCell ref="A12:A18"/>
    <mergeCell ref="A19:A26"/>
    <mergeCell ref="A27:A34"/>
  </mergeCells>
  <pageMargins left="0.70833333333333304" right="0.70833333333333304" top="0.94513888888888897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8"/>
  <sheetViews>
    <sheetView topLeftCell="D4" zoomScale="45" zoomScaleNormal="45" workbookViewId="0">
      <selection activeCell="J12" sqref="J12"/>
    </sheetView>
  </sheetViews>
  <sheetFormatPr baseColWidth="10" defaultColWidth="9.140625" defaultRowHeight="15" x14ac:dyDescent="0.25"/>
  <cols>
    <col min="1" max="1" width="10.5703125"/>
    <col min="2" max="2" width="8.7109375"/>
    <col min="3" max="3" width="26"/>
    <col min="4" max="4" width="5.7109375"/>
    <col min="5" max="5" width="6.5703125"/>
    <col min="6" max="6" width="17.28515625"/>
    <col min="7" max="7" width="22.7109375"/>
    <col min="8" max="8" width="5.7109375"/>
    <col min="9" max="9" width="8.28515625"/>
    <col min="10" max="10" width="14"/>
    <col min="11" max="11" width="18.7109375"/>
    <col min="12" max="12" width="10.5703125"/>
    <col min="13" max="13" width="23.85546875"/>
    <col min="14" max="1025" width="10.5703125"/>
  </cols>
  <sheetData>
    <row r="2" spans="2:9" ht="18.95" customHeight="1" x14ac:dyDescent="0.25">
      <c r="B2" s="14" t="s">
        <v>0</v>
      </c>
      <c r="C2" s="14"/>
      <c r="D2" s="14"/>
      <c r="E2" s="14"/>
      <c r="F2" s="14"/>
      <c r="G2" s="14"/>
      <c r="H2" s="14"/>
      <c r="I2" s="14"/>
    </row>
    <row r="3" spans="2:9" ht="20.45" customHeight="1" x14ac:dyDescent="0.25">
      <c r="B3" s="14"/>
      <c r="C3" s="14"/>
      <c r="D3" s="14"/>
      <c r="E3" s="14"/>
      <c r="F3" s="14"/>
      <c r="G3" s="14"/>
      <c r="H3" s="14"/>
      <c r="I3" s="14"/>
    </row>
    <row r="4" spans="2:9" ht="14.45" customHeight="1" x14ac:dyDescent="0.25">
      <c r="B4" s="14"/>
      <c r="C4" s="14"/>
      <c r="D4" s="14"/>
      <c r="E4" s="14"/>
      <c r="F4" s="14"/>
      <c r="G4" s="14"/>
      <c r="H4" s="14"/>
      <c r="I4" s="14"/>
    </row>
    <row r="5" spans="2:9" ht="17.45" customHeight="1" x14ac:dyDescent="0.25">
      <c r="B5" s="14"/>
      <c r="C5" s="14"/>
      <c r="D5" s="14"/>
      <c r="E5" s="14"/>
      <c r="F5" s="14"/>
      <c r="G5" s="14"/>
      <c r="H5" s="14"/>
      <c r="I5" s="14"/>
    </row>
    <row r="6" spans="2:9" ht="21" customHeight="1" x14ac:dyDescent="0.25">
      <c r="B6" s="14"/>
      <c r="C6" s="14"/>
      <c r="D6" s="14"/>
      <c r="E6" s="14"/>
      <c r="F6" s="14"/>
      <c r="G6" s="14"/>
      <c r="H6" s="14"/>
      <c r="I6" s="14"/>
    </row>
    <row r="7" spans="2:9" ht="14.45" customHeight="1" x14ac:dyDescent="0.25">
      <c r="B7" s="14"/>
      <c r="C7" s="14"/>
      <c r="D7" s="14"/>
      <c r="E7" s="14"/>
      <c r="F7" s="14"/>
      <c r="G7" s="14"/>
      <c r="H7" s="14"/>
      <c r="I7" s="14"/>
    </row>
    <row r="8" spans="2:9" ht="15.6" customHeight="1" x14ac:dyDescent="0.25">
      <c r="B8" s="11" t="s">
        <v>1</v>
      </c>
      <c r="C8" s="11"/>
      <c r="D8" s="11"/>
      <c r="E8" s="11"/>
      <c r="F8" s="11"/>
      <c r="G8" s="11"/>
      <c r="H8" s="11"/>
      <c r="I8" s="11"/>
    </row>
    <row r="9" spans="2:9" ht="18" customHeight="1" x14ac:dyDescent="0.25">
      <c r="B9" s="11"/>
      <c r="C9" s="11"/>
      <c r="D9" s="11"/>
      <c r="E9" s="11"/>
      <c r="F9" s="11"/>
      <c r="G9" s="11"/>
      <c r="H9" s="11"/>
      <c r="I9" s="11"/>
    </row>
    <row r="10" spans="2:9" ht="16.5" customHeight="1" x14ac:dyDescent="0.25">
      <c r="B10" s="20"/>
      <c r="C10" s="20" t="s">
        <v>132</v>
      </c>
      <c r="D10" s="20">
        <f>SUM(C20+C28+C36+C43+C50+C57+C64+C71+C79+C86)</f>
        <v>60</v>
      </c>
      <c r="E10" s="20"/>
      <c r="F10" s="36">
        <v>1</v>
      </c>
      <c r="G10" s="21"/>
      <c r="H10" s="21"/>
      <c r="I10" s="21"/>
    </row>
    <row r="11" spans="2:9" ht="17.25" customHeight="1" x14ac:dyDescent="0.25">
      <c r="B11" s="20"/>
      <c r="C11" s="20" t="s">
        <v>133</v>
      </c>
      <c r="D11" s="20">
        <f>(G20+G28+G36+G43+G50+G57+G64+G71+G79+G86)</f>
        <v>59</v>
      </c>
      <c r="E11" s="20"/>
      <c r="F11" s="20"/>
      <c r="G11" s="21"/>
      <c r="H11" s="21"/>
      <c r="I11" s="21"/>
    </row>
    <row r="12" spans="2:9" x14ac:dyDescent="0.25">
      <c r="B12" s="15" t="s">
        <v>2</v>
      </c>
      <c r="C12" s="15" t="s">
        <v>134</v>
      </c>
      <c r="D12" s="15"/>
      <c r="E12" s="15"/>
      <c r="F12" s="15"/>
      <c r="G12" s="16" t="s">
        <v>3</v>
      </c>
      <c r="H12" s="16"/>
      <c r="I12" s="16"/>
    </row>
    <row r="13" spans="2:9" ht="30" x14ac:dyDescent="0.25">
      <c r="B13" s="15"/>
      <c r="C13" s="15" t="s">
        <v>135</v>
      </c>
      <c r="D13" s="15" t="s">
        <v>6</v>
      </c>
      <c r="E13" s="15"/>
      <c r="F13" s="15" t="s">
        <v>136</v>
      </c>
      <c r="G13" s="16" t="s">
        <v>5</v>
      </c>
      <c r="H13" s="16" t="s">
        <v>6</v>
      </c>
      <c r="I13" s="16"/>
    </row>
    <row r="14" spans="2:9" ht="30" customHeight="1" x14ac:dyDescent="0.25">
      <c r="B14" s="12" t="s">
        <v>7</v>
      </c>
      <c r="C14" s="20" t="s">
        <v>137</v>
      </c>
      <c r="D14" s="20">
        <v>160</v>
      </c>
      <c r="E14" s="20"/>
      <c r="F14" s="12"/>
      <c r="G14" s="20" t="s">
        <v>9</v>
      </c>
      <c r="H14" s="21">
        <v>160</v>
      </c>
      <c r="I14" s="21"/>
    </row>
    <row r="15" spans="2:9" x14ac:dyDescent="0.25">
      <c r="B15" s="12"/>
      <c r="C15" s="20" t="s">
        <v>138</v>
      </c>
      <c r="D15" s="20">
        <v>120</v>
      </c>
      <c r="E15" s="20"/>
      <c r="F15" s="12"/>
      <c r="G15" s="20" t="s">
        <v>11</v>
      </c>
      <c r="H15" s="21">
        <v>160</v>
      </c>
      <c r="I15" s="21"/>
    </row>
    <row r="16" spans="2:9" x14ac:dyDescent="0.25">
      <c r="B16" s="12"/>
      <c r="C16" s="20" t="s">
        <v>139</v>
      </c>
      <c r="D16" s="20">
        <v>120</v>
      </c>
      <c r="E16" s="20"/>
      <c r="F16" s="12"/>
      <c r="G16" s="20" t="s">
        <v>13</v>
      </c>
      <c r="H16" s="21">
        <v>160</v>
      </c>
      <c r="I16" s="21"/>
    </row>
    <row r="17" spans="2:9" ht="30" x14ac:dyDescent="0.25">
      <c r="B17" s="12"/>
      <c r="C17" s="21" t="s">
        <v>15</v>
      </c>
      <c r="D17" s="21">
        <v>240</v>
      </c>
      <c r="E17" s="20"/>
      <c r="F17" s="12"/>
      <c r="G17" s="21" t="s">
        <v>15</v>
      </c>
      <c r="H17" s="21">
        <v>160</v>
      </c>
      <c r="I17" s="20"/>
    </row>
    <row r="18" spans="2:9" ht="30" x14ac:dyDescent="0.25">
      <c r="B18" s="12"/>
      <c r="C18" s="21" t="s">
        <v>140</v>
      </c>
      <c r="D18" s="21">
        <v>80</v>
      </c>
      <c r="E18" s="20"/>
      <c r="F18" s="12"/>
      <c r="G18" s="21" t="s">
        <v>17</v>
      </c>
      <c r="H18" s="21">
        <v>80</v>
      </c>
      <c r="I18" s="21"/>
    </row>
    <row r="19" spans="2:9" ht="30" x14ac:dyDescent="0.25">
      <c r="B19" s="12"/>
      <c r="C19" s="21" t="s">
        <v>141</v>
      </c>
      <c r="D19" s="21">
        <v>80</v>
      </c>
      <c r="E19" s="20"/>
      <c r="F19" s="12"/>
      <c r="G19" s="21" t="s">
        <v>19</v>
      </c>
      <c r="H19" s="21">
        <v>80</v>
      </c>
      <c r="I19" s="21"/>
    </row>
    <row r="20" spans="2:9" x14ac:dyDescent="0.25">
      <c r="B20" s="12"/>
      <c r="C20" s="22">
        <v>6</v>
      </c>
      <c r="D20" s="20"/>
      <c r="E20" s="21">
        <f>SUM(D14:D19)</f>
        <v>800</v>
      </c>
      <c r="F20" s="12"/>
      <c r="G20" s="22">
        <v>6</v>
      </c>
      <c r="H20" s="23"/>
      <c r="I20" s="24">
        <f>SUM(H14:H19)</f>
        <v>800</v>
      </c>
    </row>
    <row r="21" spans="2:9" ht="15" customHeight="1" x14ac:dyDescent="0.25">
      <c r="B21" s="12" t="s">
        <v>20</v>
      </c>
      <c r="C21" s="21" t="s">
        <v>22</v>
      </c>
      <c r="D21" s="21">
        <v>120</v>
      </c>
      <c r="E21" s="20"/>
      <c r="F21" s="37"/>
      <c r="G21" s="21" t="s">
        <v>22</v>
      </c>
      <c r="H21" s="21">
        <v>160</v>
      </c>
      <c r="I21" s="21"/>
    </row>
    <row r="22" spans="2:9" ht="30" x14ac:dyDescent="0.25">
      <c r="B22" s="12"/>
      <c r="C22" s="21" t="s">
        <v>142</v>
      </c>
      <c r="D22" s="21">
        <v>160</v>
      </c>
      <c r="E22" s="20"/>
      <c r="F22" s="38"/>
      <c r="G22" s="21" t="s">
        <v>24</v>
      </c>
      <c r="H22" s="21">
        <v>160</v>
      </c>
      <c r="I22" s="21"/>
    </row>
    <row r="23" spans="2:9" x14ac:dyDescent="0.25">
      <c r="B23" s="12"/>
      <c r="C23" s="20" t="s">
        <v>143</v>
      </c>
      <c r="D23" s="21">
        <v>80</v>
      </c>
      <c r="E23" s="20"/>
      <c r="F23" s="38"/>
      <c r="G23" s="21" t="s">
        <v>26</v>
      </c>
      <c r="H23" s="21">
        <v>160</v>
      </c>
      <c r="I23" s="20"/>
    </row>
    <row r="24" spans="2:9" ht="45" x14ac:dyDescent="0.25">
      <c r="B24" s="12"/>
      <c r="C24" s="21" t="s">
        <v>144</v>
      </c>
      <c r="D24" s="21">
        <v>200</v>
      </c>
      <c r="E24" s="20"/>
      <c r="F24" s="38"/>
      <c r="G24" s="21" t="s">
        <v>28</v>
      </c>
      <c r="H24" s="21">
        <v>120</v>
      </c>
      <c r="I24" s="21"/>
    </row>
    <row r="25" spans="2:9" ht="45" x14ac:dyDescent="0.25">
      <c r="B25" s="12"/>
      <c r="C25" s="20" t="s">
        <v>145</v>
      </c>
      <c r="D25" s="21">
        <v>80</v>
      </c>
      <c r="E25" s="39"/>
      <c r="F25" s="40" t="s">
        <v>146</v>
      </c>
      <c r="G25" s="20" t="s">
        <v>30</v>
      </c>
      <c r="H25" s="21">
        <v>80</v>
      </c>
      <c r="I25" s="21"/>
    </row>
    <row r="26" spans="2:9" ht="45" x14ac:dyDescent="0.25">
      <c r="B26" s="12"/>
      <c r="C26" s="20" t="s">
        <v>147</v>
      </c>
      <c r="D26" s="21">
        <v>80</v>
      </c>
      <c r="E26" s="20"/>
      <c r="F26" s="38"/>
      <c r="G26" s="20"/>
      <c r="H26" s="21"/>
      <c r="I26" s="20"/>
    </row>
    <row r="27" spans="2:9" ht="30" x14ac:dyDescent="0.25">
      <c r="B27" s="12"/>
      <c r="C27" s="20" t="s">
        <v>148</v>
      </c>
      <c r="D27" s="21">
        <v>80</v>
      </c>
      <c r="E27" s="39"/>
      <c r="F27" s="40" t="s">
        <v>146</v>
      </c>
      <c r="G27" s="21" t="s">
        <v>32</v>
      </c>
      <c r="H27" s="21">
        <v>120</v>
      </c>
      <c r="I27" s="21"/>
    </row>
    <row r="28" spans="2:9" x14ac:dyDescent="0.25">
      <c r="B28" s="12"/>
      <c r="C28" s="22">
        <v>7</v>
      </c>
      <c r="D28" s="20"/>
      <c r="E28" s="21">
        <f>SUM(D21:D27)</f>
        <v>800</v>
      </c>
      <c r="F28" s="12"/>
      <c r="G28" s="22">
        <v>6</v>
      </c>
      <c r="H28" s="21"/>
      <c r="I28" s="24">
        <f>SUM(H21:H27)</f>
        <v>800</v>
      </c>
    </row>
    <row r="29" spans="2:9" ht="15" customHeight="1" x14ac:dyDescent="0.25">
      <c r="B29" s="12" t="s">
        <v>33</v>
      </c>
      <c r="C29" s="20" t="s">
        <v>35</v>
      </c>
      <c r="D29" s="21">
        <v>160</v>
      </c>
      <c r="E29" s="21"/>
      <c r="F29" s="12"/>
      <c r="G29" s="21" t="s">
        <v>35</v>
      </c>
      <c r="H29" s="21">
        <v>160</v>
      </c>
      <c r="I29" s="21"/>
    </row>
    <row r="30" spans="2:9" ht="36.75" customHeight="1" x14ac:dyDescent="0.25">
      <c r="B30" s="12"/>
      <c r="C30" s="20" t="s">
        <v>37</v>
      </c>
      <c r="D30" s="21">
        <v>120</v>
      </c>
      <c r="E30" s="21"/>
      <c r="F30" s="12"/>
      <c r="G30" s="20" t="s">
        <v>37</v>
      </c>
      <c r="H30" s="21">
        <v>120</v>
      </c>
      <c r="I30" s="21"/>
    </row>
    <row r="31" spans="2:9" ht="60" x14ac:dyDescent="0.25">
      <c r="B31" s="12"/>
      <c r="C31" s="20" t="s">
        <v>149</v>
      </c>
      <c r="D31" s="21">
        <v>240</v>
      </c>
      <c r="E31" s="21"/>
      <c r="F31" s="12"/>
      <c r="G31" s="20" t="s">
        <v>39</v>
      </c>
      <c r="H31" s="21">
        <v>240</v>
      </c>
      <c r="I31" s="21"/>
    </row>
    <row r="32" spans="2:9" x14ac:dyDescent="0.25">
      <c r="B32" s="12"/>
      <c r="C32" s="20"/>
      <c r="D32" s="20"/>
      <c r="E32" s="21"/>
      <c r="F32" s="12"/>
      <c r="G32" s="20"/>
      <c r="H32" s="21"/>
      <c r="I32" s="21"/>
    </row>
    <row r="33" spans="2:11" x14ac:dyDescent="0.25">
      <c r="B33" s="12"/>
      <c r="C33" s="20" t="s">
        <v>41</v>
      </c>
      <c r="D33" s="21">
        <v>120</v>
      </c>
      <c r="E33" s="21"/>
      <c r="F33" s="12"/>
      <c r="G33" s="20" t="s">
        <v>41</v>
      </c>
      <c r="H33" s="21">
        <v>120</v>
      </c>
      <c r="I33" s="21"/>
    </row>
    <row r="34" spans="2:11" ht="75" x14ac:dyDescent="0.25">
      <c r="B34" s="12"/>
      <c r="C34" s="20" t="s">
        <v>43</v>
      </c>
      <c r="D34" s="21">
        <v>80</v>
      </c>
      <c r="E34" s="21"/>
      <c r="F34" s="12"/>
      <c r="G34" s="20" t="s">
        <v>43</v>
      </c>
      <c r="H34" s="25">
        <v>80</v>
      </c>
      <c r="I34" s="25"/>
      <c r="J34" s="25"/>
    </row>
    <row r="35" spans="2:11" ht="45" x14ac:dyDescent="0.25">
      <c r="B35" s="12"/>
      <c r="C35" s="20" t="s">
        <v>150</v>
      </c>
      <c r="D35" s="21">
        <v>80</v>
      </c>
      <c r="E35" s="39"/>
      <c r="F35" s="40" t="s">
        <v>146</v>
      </c>
      <c r="G35" s="25" t="s">
        <v>45</v>
      </c>
      <c r="H35" s="21">
        <v>80</v>
      </c>
      <c r="I35" s="21"/>
    </row>
    <row r="36" spans="2:11" x14ac:dyDescent="0.25">
      <c r="B36" s="12"/>
      <c r="C36" s="22">
        <v>6</v>
      </c>
      <c r="D36" s="20"/>
      <c r="E36" s="21">
        <f>SUM(D29:D35)</f>
        <v>800</v>
      </c>
      <c r="F36" s="38"/>
      <c r="G36" s="22">
        <v>6</v>
      </c>
      <c r="H36" s="23"/>
      <c r="I36" s="26">
        <f>SUM(H29:H35)</f>
        <v>800</v>
      </c>
    </row>
    <row r="37" spans="2:11" ht="30" customHeight="1" x14ac:dyDescent="0.25">
      <c r="B37" s="12" t="s">
        <v>46</v>
      </c>
      <c r="C37" s="28" t="s">
        <v>48</v>
      </c>
      <c r="D37" s="21">
        <v>80</v>
      </c>
      <c r="E37" s="21"/>
      <c r="F37" s="38"/>
      <c r="G37" s="28" t="s">
        <v>48</v>
      </c>
      <c r="H37" s="25">
        <v>80</v>
      </c>
      <c r="I37" s="25"/>
    </row>
    <row r="38" spans="2:11" ht="30" x14ac:dyDescent="0.25">
      <c r="B38" s="12"/>
      <c r="C38" s="29" t="s">
        <v>151</v>
      </c>
      <c r="D38" s="21">
        <v>80</v>
      </c>
      <c r="E38" s="21"/>
      <c r="F38" s="40"/>
      <c r="G38" s="29" t="s">
        <v>151</v>
      </c>
      <c r="H38" s="25">
        <v>80</v>
      </c>
      <c r="I38" s="25"/>
    </row>
    <row r="39" spans="2:11" ht="30" x14ac:dyDescent="0.25">
      <c r="B39" s="12"/>
      <c r="C39" s="31" t="s">
        <v>53</v>
      </c>
      <c r="D39" s="21">
        <v>240</v>
      </c>
      <c r="E39" s="21"/>
      <c r="F39" s="38"/>
      <c r="G39" s="31" t="s">
        <v>53</v>
      </c>
      <c r="H39" s="21">
        <v>240</v>
      </c>
      <c r="I39" s="25"/>
    </row>
    <row r="40" spans="2:11" ht="30" x14ac:dyDescent="0.25">
      <c r="B40" s="12"/>
      <c r="C40" s="29" t="s">
        <v>152</v>
      </c>
      <c r="D40" s="21">
        <v>80</v>
      </c>
      <c r="E40" s="21"/>
      <c r="F40" s="40"/>
      <c r="G40" s="28" t="s">
        <v>54</v>
      </c>
      <c r="H40" s="25">
        <v>80</v>
      </c>
      <c r="I40" s="25"/>
      <c r="J40" s="41"/>
      <c r="K40" s="32"/>
    </row>
    <row r="41" spans="2:11" ht="45" x14ac:dyDescent="0.25">
      <c r="B41" s="12"/>
      <c r="C41" s="28" t="s">
        <v>56</v>
      </c>
      <c r="D41" s="21">
        <v>160</v>
      </c>
      <c r="E41" s="21"/>
      <c r="F41" s="42"/>
      <c r="G41" s="28" t="s">
        <v>56</v>
      </c>
      <c r="H41" s="25">
        <v>160</v>
      </c>
      <c r="I41" s="25"/>
    </row>
    <row r="42" spans="2:11" ht="30" x14ac:dyDescent="0.25">
      <c r="B42" s="12"/>
      <c r="C42" s="28" t="s">
        <v>58</v>
      </c>
      <c r="D42" s="21">
        <v>160</v>
      </c>
      <c r="E42" s="21"/>
      <c r="F42" s="12"/>
      <c r="G42" s="25" t="s">
        <v>58</v>
      </c>
      <c r="H42" s="25">
        <v>160</v>
      </c>
      <c r="I42" s="25"/>
    </row>
    <row r="43" spans="2:11" x14ac:dyDescent="0.25">
      <c r="B43" s="12"/>
      <c r="C43" s="22">
        <v>6</v>
      </c>
      <c r="D43" s="23"/>
      <c r="E43" s="21">
        <f>SUM(D37:D42)</f>
        <v>800</v>
      </c>
      <c r="F43" s="12"/>
      <c r="G43" s="22">
        <v>6</v>
      </c>
      <c r="H43" s="23"/>
      <c r="I43" s="24">
        <f>SUM(H37:H42)</f>
        <v>800</v>
      </c>
    </row>
    <row r="44" spans="2:11" ht="45" customHeight="1" x14ac:dyDescent="0.25">
      <c r="B44" s="12" t="s">
        <v>59</v>
      </c>
      <c r="C44" s="25" t="s">
        <v>61</v>
      </c>
      <c r="D44" s="25">
        <v>120</v>
      </c>
      <c r="E44" s="20"/>
      <c r="F44" s="12"/>
      <c r="G44" s="25" t="s">
        <v>61</v>
      </c>
      <c r="H44" s="25">
        <v>120</v>
      </c>
      <c r="I44" s="25"/>
    </row>
    <row r="45" spans="2:11" x14ac:dyDescent="0.25">
      <c r="B45" s="12"/>
      <c r="C45" s="20" t="s">
        <v>63</v>
      </c>
      <c r="D45" s="20">
        <v>80</v>
      </c>
      <c r="E45" s="20"/>
      <c r="F45" s="12"/>
      <c r="G45" s="21" t="s">
        <v>63</v>
      </c>
      <c r="H45" s="21">
        <v>80</v>
      </c>
      <c r="I45" s="25"/>
    </row>
    <row r="46" spans="2:11" ht="60" x14ac:dyDescent="0.25">
      <c r="B46" s="12"/>
      <c r="C46" s="25" t="s">
        <v>65</v>
      </c>
      <c r="D46" s="25">
        <v>240</v>
      </c>
      <c r="E46" s="20"/>
      <c r="F46" s="12"/>
      <c r="G46" s="25" t="s">
        <v>65</v>
      </c>
      <c r="H46" s="25">
        <v>240</v>
      </c>
      <c r="I46" s="25"/>
    </row>
    <row r="47" spans="2:11" ht="45" x14ac:dyDescent="0.25">
      <c r="B47" s="12"/>
      <c r="C47" s="20" t="s">
        <v>153</v>
      </c>
      <c r="D47" s="20">
        <v>160</v>
      </c>
      <c r="E47" s="20"/>
      <c r="F47" s="12"/>
      <c r="G47" s="21" t="s">
        <v>153</v>
      </c>
      <c r="H47" s="21">
        <v>160</v>
      </c>
      <c r="I47" s="25"/>
    </row>
    <row r="48" spans="2:11" ht="60" x14ac:dyDescent="0.25">
      <c r="B48" s="12"/>
      <c r="C48" s="25" t="s">
        <v>69</v>
      </c>
      <c r="D48" s="25">
        <v>120</v>
      </c>
      <c r="E48" s="20"/>
      <c r="F48" s="12"/>
      <c r="G48" s="25" t="s">
        <v>69</v>
      </c>
      <c r="H48" s="25">
        <v>120</v>
      </c>
      <c r="I48" s="25"/>
    </row>
    <row r="49" spans="2:9" ht="30" x14ac:dyDescent="0.25">
      <c r="B49" s="12"/>
      <c r="C49" s="21" t="s">
        <v>71</v>
      </c>
      <c r="D49" s="21">
        <v>80</v>
      </c>
      <c r="E49" s="20"/>
      <c r="F49" s="12"/>
      <c r="G49" s="21" t="s">
        <v>71</v>
      </c>
      <c r="H49" s="21">
        <v>80</v>
      </c>
      <c r="I49" s="21"/>
    </row>
    <row r="50" spans="2:9" x14ac:dyDescent="0.25">
      <c r="B50" s="12"/>
      <c r="C50" s="22">
        <v>6</v>
      </c>
      <c r="D50" s="20"/>
      <c r="E50" s="21">
        <f>SUM(D44:D49)</f>
        <v>800</v>
      </c>
      <c r="F50" s="12"/>
      <c r="G50" s="22">
        <v>6</v>
      </c>
      <c r="H50" s="23"/>
      <c r="I50" s="24">
        <f>SUM(H44:H49)</f>
        <v>800</v>
      </c>
    </row>
    <row r="51" spans="2:9" ht="30" customHeight="1" x14ac:dyDescent="0.25">
      <c r="B51" s="12" t="s">
        <v>72</v>
      </c>
      <c r="C51" s="21" t="s">
        <v>74</v>
      </c>
      <c r="D51" s="21">
        <v>160</v>
      </c>
      <c r="E51" s="20"/>
      <c r="F51" s="12"/>
      <c r="G51" s="21" t="s">
        <v>74</v>
      </c>
      <c r="H51" s="21">
        <v>160</v>
      </c>
      <c r="I51" s="21"/>
    </row>
    <row r="52" spans="2:9" ht="30" x14ac:dyDescent="0.25">
      <c r="B52" s="12"/>
      <c r="C52" s="21" t="s">
        <v>76</v>
      </c>
      <c r="D52" s="21">
        <v>160</v>
      </c>
      <c r="E52" s="20"/>
      <c r="F52" s="12"/>
      <c r="G52" s="21" t="s">
        <v>76</v>
      </c>
      <c r="H52" s="21">
        <v>160</v>
      </c>
      <c r="I52" s="21"/>
    </row>
    <row r="53" spans="2:9" ht="30" x14ac:dyDescent="0.25">
      <c r="B53" s="12"/>
      <c r="C53" s="21" t="s">
        <v>78</v>
      </c>
      <c r="D53" s="21">
        <v>200</v>
      </c>
      <c r="E53" s="20"/>
      <c r="F53" s="12"/>
      <c r="G53" s="21" t="s">
        <v>78</v>
      </c>
      <c r="H53" s="21">
        <v>200</v>
      </c>
      <c r="I53" s="21"/>
    </row>
    <row r="54" spans="2:9" ht="45" x14ac:dyDescent="0.25">
      <c r="B54" s="12"/>
      <c r="C54" s="21" t="s">
        <v>80</v>
      </c>
      <c r="D54" s="21">
        <v>80</v>
      </c>
      <c r="E54" s="20"/>
      <c r="F54" s="12"/>
      <c r="G54" s="21" t="s">
        <v>80</v>
      </c>
      <c r="H54" s="21">
        <v>80</v>
      </c>
      <c r="I54" s="21"/>
    </row>
    <row r="55" spans="2:9" ht="60" x14ac:dyDescent="0.25">
      <c r="B55" s="12"/>
      <c r="C55" s="25" t="s">
        <v>82</v>
      </c>
      <c r="D55" s="25">
        <v>80</v>
      </c>
      <c r="E55" s="20"/>
      <c r="F55" s="12"/>
      <c r="G55" s="25" t="s">
        <v>82</v>
      </c>
      <c r="H55" s="25">
        <v>80</v>
      </c>
      <c r="I55" s="20"/>
    </row>
    <row r="56" spans="2:9" ht="30" x14ac:dyDescent="0.25">
      <c r="B56" s="12"/>
      <c r="C56" s="21" t="s">
        <v>84</v>
      </c>
      <c r="D56" s="21">
        <v>120</v>
      </c>
      <c r="E56" s="20"/>
      <c r="F56" s="37"/>
      <c r="G56" s="21" t="s">
        <v>84</v>
      </c>
      <c r="H56" s="21">
        <v>120</v>
      </c>
      <c r="I56" s="21"/>
    </row>
    <row r="57" spans="2:9" x14ac:dyDescent="0.25">
      <c r="B57" s="12"/>
      <c r="C57" s="22">
        <v>6</v>
      </c>
      <c r="D57" s="20"/>
      <c r="E57" s="21">
        <f>SUM(D51:D56)</f>
        <v>800</v>
      </c>
      <c r="F57" s="38"/>
      <c r="G57" s="22">
        <v>6</v>
      </c>
      <c r="H57" s="23"/>
      <c r="I57" s="24">
        <f>SUM(H51:H56)</f>
        <v>800</v>
      </c>
    </row>
    <row r="58" spans="2:9" ht="15" customHeight="1" x14ac:dyDescent="0.25">
      <c r="B58" s="12" t="s">
        <v>85</v>
      </c>
      <c r="C58" s="21" t="s">
        <v>87</v>
      </c>
      <c r="D58" s="21">
        <v>120</v>
      </c>
      <c r="E58" s="20"/>
      <c r="F58" s="38"/>
      <c r="G58" s="21" t="s">
        <v>87</v>
      </c>
      <c r="H58" s="21">
        <v>120</v>
      </c>
      <c r="I58" s="21"/>
    </row>
    <row r="59" spans="2:9" x14ac:dyDescent="0.25">
      <c r="B59" s="12"/>
      <c r="C59" s="21" t="s">
        <v>89</v>
      </c>
      <c r="D59" s="20">
        <v>120</v>
      </c>
      <c r="E59" s="20"/>
      <c r="F59" s="38"/>
      <c r="G59" s="21" t="s">
        <v>89</v>
      </c>
      <c r="H59" s="21">
        <v>120</v>
      </c>
      <c r="I59" s="21"/>
    </row>
    <row r="60" spans="2:9" ht="30" x14ac:dyDescent="0.25">
      <c r="B60" s="12"/>
      <c r="C60" s="21" t="s">
        <v>154</v>
      </c>
      <c r="D60" s="21">
        <v>200</v>
      </c>
      <c r="E60" s="20"/>
      <c r="F60" s="38"/>
      <c r="G60" s="21" t="s">
        <v>91</v>
      </c>
      <c r="H60" s="21">
        <v>200</v>
      </c>
      <c r="I60" s="21"/>
    </row>
    <row r="61" spans="2:9" x14ac:dyDescent="0.25">
      <c r="B61" s="12"/>
      <c r="C61" s="21" t="s">
        <v>93</v>
      </c>
      <c r="D61" s="21">
        <v>160</v>
      </c>
      <c r="E61" s="20"/>
      <c r="F61" s="38"/>
      <c r="G61" s="21" t="s">
        <v>93</v>
      </c>
      <c r="H61" s="21">
        <v>160</v>
      </c>
      <c r="I61" s="21"/>
    </row>
    <row r="62" spans="2:9" ht="45" x14ac:dyDescent="0.25">
      <c r="B62" s="12"/>
      <c r="C62" s="21" t="s">
        <v>95</v>
      </c>
      <c r="D62" s="20">
        <v>80</v>
      </c>
      <c r="E62" s="20"/>
      <c r="F62" s="40"/>
      <c r="G62" s="21" t="s">
        <v>95</v>
      </c>
      <c r="H62" s="21">
        <v>80</v>
      </c>
      <c r="I62" s="21"/>
    </row>
    <row r="63" spans="2:9" ht="30" x14ac:dyDescent="0.25">
      <c r="B63" s="12"/>
      <c r="C63" s="21" t="s">
        <v>97</v>
      </c>
      <c r="D63" s="21">
        <v>120</v>
      </c>
      <c r="E63" s="20"/>
      <c r="F63" s="37"/>
      <c r="G63" s="21" t="s">
        <v>97</v>
      </c>
      <c r="H63" s="21">
        <v>120</v>
      </c>
      <c r="I63" s="21"/>
    </row>
    <row r="64" spans="2:9" x14ac:dyDescent="0.25">
      <c r="B64" s="12"/>
      <c r="C64" s="22">
        <v>6</v>
      </c>
      <c r="D64" s="20"/>
      <c r="E64" s="21">
        <f>SUM(D58:D63)</f>
        <v>800</v>
      </c>
      <c r="F64" s="38"/>
      <c r="G64" s="22">
        <v>6</v>
      </c>
      <c r="H64" s="23"/>
      <c r="I64" s="24">
        <f>SUM(H58:H63)</f>
        <v>800</v>
      </c>
    </row>
    <row r="65" spans="2:9" ht="15" customHeight="1" x14ac:dyDescent="0.25">
      <c r="B65" s="12" t="s">
        <v>98</v>
      </c>
      <c r="C65" s="20" t="s">
        <v>100</v>
      </c>
      <c r="D65" s="20">
        <v>120</v>
      </c>
      <c r="E65" s="20"/>
      <c r="F65" s="38"/>
      <c r="G65" s="20" t="s">
        <v>100</v>
      </c>
      <c r="H65" s="21">
        <v>120</v>
      </c>
      <c r="I65" s="21"/>
    </row>
    <row r="66" spans="2:9" ht="30" x14ac:dyDescent="0.25">
      <c r="B66" s="12"/>
      <c r="C66" s="21" t="s">
        <v>102</v>
      </c>
      <c r="D66" s="21">
        <v>80</v>
      </c>
      <c r="E66" s="20"/>
      <c r="F66" s="38"/>
      <c r="G66" s="21" t="s">
        <v>102</v>
      </c>
      <c r="H66" s="21">
        <v>80</v>
      </c>
      <c r="I66" s="21"/>
    </row>
    <row r="67" spans="2:9" ht="120" x14ac:dyDescent="0.25">
      <c r="B67" s="12"/>
      <c r="C67" s="21" t="s">
        <v>155</v>
      </c>
      <c r="D67" s="21">
        <v>200</v>
      </c>
      <c r="E67" s="20"/>
      <c r="F67" s="38"/>
      <c r="G67" s="21" t="s">
        <v>104</v>
      </c>
      <c r="H67" s="21">
        <v>200</v>
      </c>
      <c r="I67" s="21"/>
    </row>
    <row r="68" spans="2:9" ht="45" x14ac:dyDescent="0.25">
      <c r="B68" s="12"/>
      <c r="C68" s="21" t="s">
        <v>106</v>
      </c>
      <c r="D68" s="20">
        <v>160</v>
      </c>
      <c r="E68" s="21"/>
      <c r="F68" s="38"/>
      <c r="G68" s="21" t="s">
        <v>106</v>
      </c>
      <c r="H68" s="21">
        <v>160</v>
      </c>
      <c r="I68" s="21"/>
    </row>
    <row r="69" spans="2:9" x14ac:dyDescent="0.25">
      <c r="B69" s="12"/>
      <c r="C69" s="21" t="s">
        <v>93</v>
      </c>
      <c r="D69" s="21">
        <v>160</v>
      </c>
      <c r="E69" s="21"/>
      <c r="F69" s="38"/>
      <c r="G69" s="21" t="s">
        <v>93</v>
      </c>
      <c r="H69" s="21">
        <v>160</v>
      </c>
      <c r="I69" s="21"/>
    </row>
    <row r="70" spans="2:9" ht="45" x14ac:dyDescent="0.25">
      <c r="B70" s="12"/>
      <c r="C70" s="20" t="s">
        <v>109</v>
      </c>
      <c r="D70" s="20">
        <v>80</v>
      </c>
      <c r="E70" s="21"/>
      <c r="F70" s="40"/>
      <c r="G70" s="20" t="s">
        <v>109</v>
      </c>
      <c r="H70" s="21">
        <v>80</v>
      </c>
      <c r="I70" s="21"/>
    </row>
    <row r="71" spans="2:9" x14ac:dyDescent="0.25">
      <c r="B71" s="12"/>
      <c r="C71" s="22">
        <v>6</v>
      </c>
      <c r="D71" s="20"/>
      <c r="E71" s="21">
        <f>SUM(D65:D70)</f>
        <v>800</v>
      </c>
      <c r="F71" s="42"/>
      <c r="G71" s="34">
        <v>6</v>
      </c>
      <c r="H71" s="23"/>
      <c r="I71" s="24">
        <f>SUM(H65:H70)</f>
        <v>800</v>
      </c>
    </row>
    <row r="72" spans="2:9" ht="60" customHeight="1" x14ac:dyDescent="0.25">
      <c r="B72" s="12" t="s">
        <v>110</v>
      </c>
      <c r="C72" s="21" t="s">
        <v>112</v>
      </c>
      <c r="D72" s="21">
        <v>240</v>
      </c>
      <c r="E72" s="20"/>
      <c r="F72" s="37"/>
      <c r="G72" s="21" t="s">
        <v>112</v>
      </c>
      <c r="H72" s="21">
        <v>240</v>
      </c>
      <c r="I72" s="21"/>
    </row>
    <row r="73" spans="2:9" ht="30" x14ac:dyDescent="0.25">
      <c r="B73" s="12"/>
      <c r="C73" s="20" t="s">
        <v>114</v>
      </c>
      <c r="D73" s="20">
        <v>160</v>
      </c>
      <c r="E73" s="20"/>
      <c r="F73" s="38"/>
      <c r="G73" s="20" t="s">
        <v>114</v>
      </c>
      <c r="H73" s="21">
        <v>160</v>
      </c>
      <c r="I73" s="21"/>
    </row>
    <row r="74" spans="2:9" ht="30" x14ac:dyDescent="0.25">
      <c r="B74" s="12"/>
      <c r="C74" s="21" t="s">
        <v>116</v>
      </c>
      <c r="D74" s="21">
        <v>80</v>
      </c>
      <c r="E74" s="20"/>
      <c r="F74" s="38"/>
      <c r="G74" s="21" t="s">
        <v>116</v>
      </c>
      <c r="H74" s="21">
        <v>80</v>
      </c>
      <c r="I74" s="21"/>
    </row>
    <row r="75" spans="2:9" ht="60" x14ac:dyDescent="0.25">
      <c r="B75" s="12"/>
      <c r="C75" s="20" t="s">
        <v>117</v>
      </c>
      <c r="D75" s="20">
        <v>80</v>
      </c>
      <c r="E75" s="20"/>
      <c r="F75" s="38"/>
      <c r="G75" s="20" t="s">
        <v>117</v>
      </c>
      <c r="H75" s="21">
        <v>80</v>
      </c>
      <c r="I75" s="21"/>
    </row>
    <row r="76" spans="2:9" x14ac:dyDescent="0.25">
      <c r="B76" s="12"/>
      <c r="C76" s="21" t="s">
        <v>93</v>
      </c>
      <c r="D76" s="21">
        <v>160</v>
      </c>
      <c r="E76" s="20"/>
      <c r="F76" s="38"/>
      <c r="G76" s="21" t="s">
        <v>93</v>
      </c>
      <c r="H76" s="21">
        <v>160</v>
      </c>
      <c r="I76" s="21"/>
    </row>
    <row r="77" spans="2:9" ht="30" x14ac:dyDescent="0.25">
      <c r="B77" s="12"/>
      <c r="C77" s="20" t="s">
        <v>120</v>
      </c>
      <c r="D77" s="20">
        <v>80</v>
      </c>
      <c r="E77" s="21"/>
      <c r="F77" s="40"/>
      <c r="G77" s="20" t="s">
        <v>120</v>
      </c>
      <c r="H77" s="21">
        <v>80</v>
      </c>
      <c r="I77" s="21"/>
    </row>
    <row r="78" spans="2:9" x14ac:dyDescent="0.25">
      <c r="B78" s="12"/>
      <c r="C78" s="20"/>
      <c r="D78" s="20"/>
      <c r="E78" s="20"/>
      <c r="F78" s="38"/>
      <c r="G78" s="21"/>
      <c r="H78" s="21"/>
      <c r="I78" s="21"/>
    </row>
    <row r="79" spans="2:9" x14ac:dyDescent="0.25">
      <c r="B79" s="12"/>
      <c r="C79" s="22">
        <v>6</v>
      </c>
      <c r="D79" s="20"/>
      <c r="E79" s="21">
        <f>SUM(D72:D77)</f>
        <v>800</v>
      </c>
      <c r="F79" s="38"/>
      <c r="G79" s="22">
        <v>6</v>
      </c>
      <c r="H79" s="23"/>
      <c r="I79" s="24">
        <f>SUM(H72:H78)</f>
        <v>800</v>
      </c>
    </row>
    <row r="80" spans="2:9" ht="30" customHeight="1" x14ac:dyDescent="0.25">
      <c r="B80" s="12" t="s">
        <v>121</v>
      </c>
      <c r="C80" s="21" t="s">
        <v>123</v>
      </c>
      <c r="D80" s="21">
        <v>160</v>
      </c>
      <c r="E80" s="20"/>
      <c r="F80" s="38"/>
      <c r="G80" s="21" t="s">
        <v>123</v>
      </c>
      <c r="H80" s="21">
        <v>160</v>
      </c>
      <c r="I80" s="21"/>
    </row>
    <row r="81" spans="2:10" ht="45" x14ac:dyDescent="0.25">
      <c r="B81" s="12"/>
      <c r="C81" s="20" t="s">
        <v>125</v>
      </c>
      <c r="D81" s="20">
        <v>160</v>
      </c>
      <c r="E81" s="20"/>
      <c r="F81" s="38"/>
      <c r="G81" s="20" t="s">
        <v>125</v>
      </c>
      <c r="H81" s="21">
        <v>160</v>
      </c>
      <c r="I81" s="21"/>
    </row>
    <row r="82" spans="2:10" ht="60" x14ac:dyDescent="0.25">
      <c r="B82" s="12"/>
      <c r="C82" s="21" t="s">
        <v>127</v>
      </c>
      <c r="D82" s="21">
        <f>80+240</f>
        <v>320</v>
      </c>
      <c r="E82" s="21"/>
      <c r="F82" s="38"/>
      <c r="G82" s="21" t="s">
        <v>127</v>
      </c>
      <c r="H82" s="21">
        <v>320</v>
      </c>
      <c r="I82" s="21"/>
      <c r="J82" s="35"/>
    </row>
    <row r="83" spans="2:10" ht="30" x14ac:dyDescent="0.25">
      <c r="B83" s="12"/>
      <c r="C83" s="21" t="s">
        <v>129</v>
      </c>
      <c r="D83" s="21">
        <v>80</v>
      </c>
      <c r="E83" s="20"/>
      <c r="F83" s="38"/>
      <c r="G83" s="21" t="s">
        <v>129</v>
      </c>
      <c r="H83" s="21">
        <v>80</v>
      </c>
      <c r="I83" s="21"/>
    </row>
    <row r="84" spans="2:10" x14ac:dyDescent="0.25">
      <c r="B84" s="12"/>
      <c r="C84" s="21" t="s">
        <v>93</v>
      </c>
      <c r="D84" s="21">
        <v>80</v>
      </c>
      <c r="E84" s="20"/>
      <c r="F84" s="38"/>
      <c r="G84" s="21" t="s">
        <v>93</v>
      </c>
      <c r="H84" s="21">
        <v>80</v>
      </c>
      <c r="I84" s="21"/>
    </row>
    <row r="85" spans="2:10" x14ac:dyDescent="0.25">
      <c r="B85" s="12"/>
      <c r="C85" s="20"/>
      <c r="D85" s="20"/>
      <c r="E85" s="20"/>
      <c r="F85" s="38"/>
      <c r="G85" s="23"/>
      <c r="H85" s="23"/>
      <c r="I85" s="21"/>
    </row>
    <row r="86" spans="2:10" x14ac:dyDescent="0.25">
      <c r="B86" s="12"/>
      <c r="C86" s="22">
        <v>5</v>
      </c>
      <c r="D86" s="20"/>
      <c r="E86" s="21">
        <f>SUM(D80:D85)</f>
        <v>800</v>
      </c>
      <c r="F86" s="42"/>
      <c r="G86" s="22">
        <v>5</v>
      </c>
      <c r="H86" s="21"/>
      <c r="I86" s="24">
        <f>SUM(H80:H85)</f>
        <v>800</v>
      </c>
    </row>
    <row r="87" spans="2:10" ht="30" x14ac:dyDescent="0.25">
      <c r="B87" s="20" t="s">
        <v>131</v>
      </c>
      <c r="C87" s="21">
        <f>SUM(C86+C79+C71+C64+C57+C50+C43+C36+C28+C20)</f>
        <v>60</v>
      </c>
      <c r="D87" s="21"/>
      <c r="E87" s="21">
        <f>SUM(E13:E86)</f>
        <v>8000</v>
      </c>
      <c r="F87" s="20"/>
      <c r="G87" s="21">
        <f>SUM(G86+G79+G71+G64+G57+G50+G43+G36+G28+G20)</f>
        <v>59</v>
      </c>
      <c r="H87" s="21"/>
      <c r="I87" s="21">
        <f>SUM(I13:I86)</f>
        <v>8000</v>
      </c>
    </row>
    <row r="88" spans="2:10" x14ac:dyDescent="0.25">
      <c r="B88" s="29"/>
      <c r="C88" s="23"/>
      <c r="D88" s="23"/>
      <c r="E88" s="23">
        <f>8000-E87</f>
        <v>0</v>
      </c>
      <c r="F88" s="29"/>
      <c r="G88" s="23"/>
      <c r="H88" s="23"/>
      <c r="I88" s="23">
        <f>8000-I87</f>
        <v>0</v>
      </c>
    </row>
  </sheetData>
  <mergeCells count="16">
    <mergeCell ref="B58:B64"/>
    <mergeCell ref="B65:B71"/>
    <mergeCell ref="B72:B79"/>
    <mergeCell ref="B80:B86"/>
    <mergeCell ref="B37:B43"/>
    <mergeCell ref="F42:F48"/>
    <mergeCell ref="B44:B50"/>
    <mergeCell ref="F49:F55"/>
    <mergeCell ref="B51:B57"/>
    <mergeCell ref="B2:I7"/>
    <mergeCell ref="B8:I9"/>
    <mergeCell ref="B14:B20"/>
    <mergeCell ref="F14:F20"/>
    <mergeCell ref="B21:B28"/>
    <mergeCell ref="F28:F34"/>
    <mergeCell ref="B29:B36"/>
  </mergeCells>
  <pageMargins left="0.70833333333333304" right="0.70833333333333304" top="0.94513888888888897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96"/>
  <sheetViews>
    <sheetView showGridLines="0" topLeftCell="L77" zoomScale="45" zoomScaleNormal="45" workbookViewId="0">
      <selection activeCell="AY38" sqref="AY38"/>
    </sheetView>
  </sheetViews>
  <sheetFormatPr baseColWidth="10" defaultColWidth="9.140625" defaultRowHeight="15" x14ac:dyDescent="0.25"/>
  <cols>
    <col min="1" max="1" width="19.7109375"/>
    <col min="2" max="2" width="19.28515625"/>
    <col min="3" max="3" width="2.5703125"/>
    <col min="4" max="8" width="6.7109375"/>
    <col min="9" max="9" width="2" style="43"/>
    <col min="10" max="14" width="6.7109375"/>
    <col min="15" max="15" width="1.5703125" style="43"/>
    <col min="16" max="20" width="6.7109375"/>
    <col min="21" max="21" width="2.140625" style="43"/>
    <col min="22" max="26" width="6.7109375"/>
    <col min="27" max="27" width="5" style="43"/>
    <col min="28" max="32" width="6.7109375"/>
    <col min="33" max="33" width="3" style="43"/>
    <col min="34" max="34" width="5.7109375"/>
    <col min="35" max="38" width="6.7109375"/>
    <col min="39" max="39" width="5.28515625" style="43"/>
    <col min="40" max="40" width="6.7109375" style="43"/>
    <col min="41" max="41" width="4.85546875"/>
    <col min="42" max="42" width="5.7109375"/>
    <col min="43" max="43" width="6.7109375"/>
    <col min="44" max="44" width="5.42578125"/>
    <col min="45" max="45" width="8.42578125"/>
    <col min="46" max="46" width="7.42578125"/>
    <col min="47" max="47" width="8.7109375"/>
    <col min="48" max="48" width="7.42578125" style="44"/>
    <col min="49" max="49" width="7.7109375" style="44"/>
    <col min="50" max="50" width="5.140625"/>
    <col min="51" max="51" width="51.42578125" style="29"/>
    <col min="52" max="52" width="20.42578125" style="45"/>
    <col min="53" max="1025" width="11.42578125"/>
  </cols>
  <sheetData>
    <row r="1" spans="1:52" ht="112.9" customHeight="1" x14ac:dyDescent="0.25">
      <c r="A1" s="10" t="s">
        <v>156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ht="24.75" customHeight="1" x14ac:dyDescent="0.4">
      <c r="A2" s="46"/>
      <c r="B2" s="46"/>
      <c r="C2" s="46"/>
      <c r="D2" s="46"/>
      <c r="E2" s="46"/>
      <c r="F2" s="46"/>
      <c r="G2" s="46"/>
      <c r="H2" s="46"/>
      <c r="I2" s="47"/>
      <c r="J2" s="46"/>
      <c r="K2" s="46"/>
      <c r="L2" s="46"/>
      <c r="M2" s="46"/>
      <c r="N2" s="46"/>
      <c r="O2" s="47"/>
      <c r="P2" s="46"/>
      <c r="Q2" s="46"/>
      <c r="R2" s="48"/>
      <c r="S2" s="46"/>
      <c r="T2" s="46"/>
      <c r="U2" s="47"/>
      <c r="V2" s="46"/>
      <c r="W2" s="46"/>
      <c r="X2" s="46"/>
      <c r="Y2" s="46"/>
      <c r="Z2" s="46"/>
      <c r="AA2" s="47"/>
      <c r="AB2" s="46"/>
      <c r="AC2" s="46"/>
      <c r="AD2" s="46"/>
      <c r="AE2" s="46"/>
      <c r="AF2" s="46"/>
      <c r="AG2" s="47"/>
      <c r="AH2" s="46"/>
      <c r="AI2" s="46"/>
      <c r="AJ2" s="46"/>
      <c r="AK2" s="46"/>
      <c r="AL2" s="46"/>
      <c r="AM2" s="49"/>
      <c r="AN2" s="49"/>
      <c r="AO2" s="46"/>
      <c r="AP2" s="46"/>
      <c r="AQ2" s="46"/>
      <c r="AR2" s="46"/>
      <c r="AS2" s="46"/>
      <c r="AT2" s="46"/>
      <c r="AU2" s="46"/>
      <c r="AV2" s="50"/>
      <c r="AW2" s="50"/>
      <c r="AX2" s="46"/>
      <c r="AY2" s="51"/>
      <c r="AZ2" s="52"/>
    </row>
    <row r="3" spans="1:52" ht="16.5" hidden="1" customHeight="1" x14ac:dyDescent="0.25">
      <c r="A3" s="46"/>
      <c r="B3" s="46"/>
      <c r="C3" s="46"/>
      <c r="D3" s="46"/>
      <c r="E3" s="46"/>
      <c r="F3" s="46"/>
      <c r="G3" s="46"/>
      <c r="H3" s="46"/>
      <c r="I3" s="47"/>
      <c r="J3" s="46"/>
      <c r="K3" s="46"/>
      <c r="L3" s="46"/>
      <c r="M3" s="46"/>
      <c r="N3" s="46"/>
      <c r="O3" s="47"/>
      <c r="P3" s="46"/>
      <c r="Q3" s="46"/>
      <c r="R3" s="46"/>
      <c r="S3" s="46"/>
      <c r="T3" s="46"/>
      <c r="U3" s="47"/>
      <c r="V3" s="46"/>
      <c r="W3" s="46"/>
      <c r="X3" s="46"/>
      <c r="Y3" s="46"/>
      <c r="Z3" s="46"/>
      <c r="AA3" s="47"/>
      <c r="AB3" s="46"/>
      <c r="AC3" s="46"/>
      <c r="AD3" s="46"/>
      <c r="AE3" s="46"/>
      <c r="AF3" s="46"/>
      <c r="AG3" s="47"/>
      <c r="AH3" s="46"/>
      <c r="AI3" s="46"/>
      <c r="AJ3" s="46"/>
      <c r="AK3" s="46"/>
      <c r="AL3" s="46"/>
      <c r="AM3" s="49"/>
      <c r="AN3" s="49"/>
      <c r="AO3" s="46"/>
      <c r="AP3" s="46"/>
      <c r="AQ3" s="46"/>
      <c r="AR3" s="46"/>
      <c r="AS3" s="46"/>
      <c r="AT3" s="46"/>
      <c r="AU3" s="46"/>
      <c r="AV3" s="50"/>
      <c r="AW3"/>
      <c r="AX3" s="46"/>
      <c r="AY3" s="51"/>
      <c r="AZ3" s="52"/>
    </row>
    <row r="4" spans="1:52" ht="11.25" customHeight="1" x14ac:dyDescent="0.25">
      <c r="C4" s="53"/>
      <c r="D4" s="53"/>
      <c r="E4" s="53"/>
      <c r="F4" s="53"/>
      <c r="G4" s="53"/>
      <c r="H4" s="53"/>
      <c r="I4" s="54"/>
      <c r="J4" s="53"/>
      <c r="K4" s="53"/>
      <c r="L4" s="53"/>
      <c r="M4" s="53"/>
      <c r="N4" s="53"/>
      <c r="O4" s="54"/>
      <c r="P4" s="53"/>
      <c r="Q4" s="53"/>
      <c r="R4" s="53"/>
      <c r="S4" s="53"/>
      <c r="T4" s="53"/>
      <c r="U4" s="54"/>
      <c r="V4" s="53"/>
      <c r="W4" s="53"/>
      <c r="X4" s="53"/>
      <c r="Y4" s="53"/>
      <c r="Z4" s="53"/>
      <c r="AA4" s="54"/>
      <c r="AB4" s="53"/>
      <c r="AC4" s="53"/>
      <c r="AD4" s="53"/>
      <c r="AE4" s="53"/>
      <c r="AF4" s="53"/>
      <c r="AG4" s="54"/>
      <c r="AH4" s="53"/>
      <c r="AI4" s="53"/>
      <c r="AJ4" s="53"/>
      <c r="AK4" s="53"/>
      <c r="AL4" s="53"/>
      <c r="AM4" s="55"/>
      <c r="AN4" s="55"/>
      <c r="AO4" s="53"/>
      <c r="AP4" s="53"/>
      <c r="AQ4" s="53"/>
      <c r="AR4" s="53"/>
      <c r="AS4" s="53"/>
      <c r="AT4" s="53"/>
      <c r="AU4" s="53"/>
      <c r="AV4" s="56"/>
      <c r="AW4"/>
      <c r="AX4" s="53"/>
      <c r="AY4"/>
      <c r="AZ4" s="29"/>
    </row>
    <row r="5" spans="1:52" ht="29.25" customHeight="1" x14ac:dyDescent="0.25">
      <c r="B5" s="9" t="s">
        <v>157</v>
      </c>
      <c r="C5" s="57"/>
      <c r="D5" s="58" t="s">
        <v>158</v>
      </c>
      <c r="E5" s="8" t="s">
        <v>9</v>
      </c>
      <c r="F5" s="8"/>
      <c r="G5" s="8"/>
      <c r="H5" s="8"/>
      <c r="I5"/>
      <c r="J5" s="58" t="s">
        <v>158</v>
      </c>
      <c r="K5" s="7" t="s">
        <v>11</v>
      </c>
      <c r="L5" s="7"/>
      <c r="M5" s="7"/>
      <c r="N5" s="7"/>
      <c r="O5"/>
      <c r="P5" s="58" t="s">
        <v>158</v>
      </c>
      <c r="Q5" s="7" t="s">
        <v>13</v>
      </c>
      <c r="R5" s="7"/>
      <c r="S5" s="7"/>
      <c r="T5" s="7"/>
      <c r="U5"/>
      <c r="V5" s="59" t="s">
        <v>159</v>
      </c>
      <c r="W5" s="6" t="s">
        <v>160</v>
      </c>
      <c r="X5" s="6"/>
      <c r="Y5" s="6"/>
      <c r="Z5" s="6"/>
      <c r="AA5"/>
      <c r="AB5" s="60" t="s">
        <v>161</v>
      </c>
      <c r="AC5" s="5" t="s">
        <v>162</v>
      </c>
      <c r="AD5" s="5"/>
      <c r="AE5" s="5"/>
      <c r="AF5" s="5"/>
      <c r="AG5"/>
      <c r="AH5" s="61" t="s">
        <v>163</v>
      </c>
      <c r="AI5" s="4" t="s">
        <v>164</v>
      </c>
      <c r="AJ5" s="4"/>
      <c r="AK5" s="4"/>
      <c r="AL5" s="4"/>
      <c r="AO5" s="62"/>
      <c r="AP5" s="62"/>
      <c r="AQ5" s="62"/>
      <c r="AR5" s="62"/>
      <c r="AS5" s="62"/>
      <c r="AT5" s="62"/>
      <c r="AU5" s="62"/>
      <c r="AV5" s="62"/>
      <c r="AW5" s="63"/>
      <c r="AY5"/>
      <c r="AZ5" s="29"/>
    </row>
    <row r="6" spans="1:52" x14ac:dyDescent="0.25">
      <c r="B6" s="9"/>
      <c r="D6" s="64"/>
      <c r="E6" s="8"/>
      <c r="F6" s="8"/>
      <c r="G6" s="8"/>
      <c r="H6" s="8"/>
      <c r="I6"/>
      <c r="J6" s="64"/>
      <c r="K6" s="7"/>
      <c r="L6" s="7"/>
      <c r="M6" s="7"/>
      <c r="N6" s="7"/>
      <c r="O6"/>
      <c r="P6" s="64"/>
      <c r="Q6" s="7"/>
      <c r="R6" s="7"/>
      <c r="S6" s="7"/>
      <c r="T6" s="7"/>
      <c r="U6"/>
      <c r="V6" s="65"/>
      <c r="W6" s="6"/>
      <c r="X6" s="6"/>
      <c r="Y6" s="6"/>
      <c r="Z6" s="6"/>
      <c r="AA6"/>
      <c r="AB6" s="66"/>
      <c r="AC6" s="5"/>
      <c r="AD6" s="5"/>
      <c r="AE6" s="5"/>
      <c r="AF6" s="5"/>
      <c r="AG6"/>
      <c r="AH6" s="67"/>
      <c r="AI6" s="4"/>
      <c r="AJ6" s="4"/>
      <c r="AK6" s="4"/>
      <c r="AL6" s="4"/>
      <c r="AO6" s="68"/>
      <c r="AP6" s="68"/>
      <c r="AQ6" s="68"/>
      <c r="AR6" s="68"/>
      <c r="AS6" s="68"/>
      <c r="AT6" s="68"/>
      <c r="AU6" s="68"/>
      <c r="AV6" s="68"/>
      <c r="AW6" s="69" t="s">
        <v>165</v>
      </c>
      <c r="AY6"/>
      <c r="AZ6"/>
    </row>
    <row r="7" spans="1:52" ht="15.75" x14ac:dyDescent="0.25">
      <c r="D7" s="70" t="s">
        <v>166</v>
      </c>
      <c r="E7" s="71" t="s">
        <v>167</v>
      </c>
      <c r="F7" s="72" t="s">
        <v>168</v>
      </c>
      <c r="G7" s="73" t="s">
        <v>169</v>
      </c>
      <c r="H7" s="74" t="s">
        <v>170</v>
      </c>
      <c r="I7"/>
      <c r="J7" s="70" t="s">
        <v>166</v>
      </c>
      <c r="K7" s="71" t="s">
        <v>167</v>
      </c>
      <c r="L7" s="72" t="s">
        <v>168</v>
      </c>
      <c r="M7" s="73" t="s">
        <v>169</v>
      </c>
      <c r="N7" s="74" t="s">
        <v>170</v>
      </c>
      <c r="O7"/>
      <c r="P7" s="70" t="s">
        <v>166</v>
      </c>
      <c r="Q7" s="71" t="s">
        <v>167</v>
      </c>
      <c r="R7" s="72" t="s">
        <v>168</v>
      </c>
      <c r="S7" s="73" t="s">
        <v>169</v>
      </c>
      <c r="T7" s="74" t="s">
        <v>170</v>
      </c>
      <c r="U7"/>
      <c r="V7" s="70" t="s">
        <v>166</v>
      </c>
      <c r="W7" s="71" t="s">
        <v>167</v>
      </c>
      <c r="X7" s="72" t="s">
        <v>168</v>
      </c>
      <c r="Y7" s="73" t="s">
        <v>169</v>
      </c>
      <c r="Z7" s="74" t="s">
        <v>170</v>
      </c>
      <c r="AA7"/>
      <c r="AB7" s="70" t="s">
        <v>166</v>
      </c>
      <c r="AC7" s="71" t="s">
        <v>167</v>
      </c>
      <c r="AD7" s="72" t="s">
        <v>168</v>
      </c>
      <c r="AE7" s="73" t="s">
        <v>169</v>
      </c>
      <c r="AF7" s="74" t="s">
        <v>170</v>
      </c>
      <c r="AG7"/>
      <c r="AH7" s="70" t="s">
        <v>166</v>
      </c>
      <c r="AI7" s="71" t="s">
        <v>167</v>
      </c>
      <c r="AJ7" s="72" t="s">
        <v>168</v>
      </c>
      <c r="AK7" s="73" t="s">
        <v>169</v>
      </c>
      <c r="AL7" s="74" t="s">
        <v>170</v>
      </c>
      <c r="AO7" s="62"/>
      <c r="AP7" s="62"/>
      <c r="AQ7" s="62"/>
      <c r="AR7" s="62"/>
      <c r="AS7" s="62"/>
      <c r="AT7" s="62"/>
      <c r="AU7" s="62"/>
      <c r="AV7" s="62"/>
      <c r="AW7" s="75"/>
      <c r="AY7"/>
      <c r="AZ7"/>
    </row>
    <row r="8" spans="1:52" ht="15.75" x14ac:dyDescent="0.25">
      <c r="D8" s="76">
        <f>+D9*16</f>
        <v>64</v>
      </c>
      <c r="E8" s="77">
        <f>+E9*16</f>
        <v>32</v>
      </c>
      <c r="F8" s="78">
        <f>(D8+0)+((D8+0)*1.5)-((D8+0)+E8)</f>
        <v>64</v>
      </c>
      <c r="G8" s="79">
        <f>(D8+E8+F8)</f>
        <v>160</v>
      </c>
      <c r="H8" s="80">
        <v>160</v>
      </c>
      <c r="I8" s="43">
        <f>IF(H8=G8,0,1)</f>
        <v>0</v>
      </c>
      <c r="J8" s="76">
        <f>+J9*16</f>
        <v>64</v>
      </c>
      <c r="K8" s="77">
        <f>+K9*16</f>
        <v>32</v>
      </c>
      <c r="L8" s="78">
        <f>(J8+0)+((J8+0)*1.5)-((J8+0)+K8)</f>
        <v>64</v>
      </c>
      <c r="M8" s="79">
        <f>(J8+K8+L8)</f>
        <v>160</v>
      </c>
      <c r="N8" s="80">
        <v>160</v>
      </c>
      <c r="O8" s="43">
        <f>IF(N8=M8,0,1)</f>
        <v>0</v>
      </c>
      <c r="P8" s="76">
        <f>+P9*16</f>
        <v>64</v>
      </c>
      <c r="Q8" s="77">
        <f>+Q9*16</f>
        <v>32</v>
      </c>
      <c r="R8" s="78">
        <f>(P8+0)+((P8+0)*1.5)-((P8+0)+Q8)</f>
        <v>64</v>
      </c>
      <c r="S8" s="79">
        <f>(P8+Q8+R8)</f>
        <v>160</v>
      </c>
      <c r="T8" s="80">
        <v>160</v>
      </c>
      <c r="U8" s="43">
        <f>IF(T8=S8,0,1)</f>
        <v>0</v>
      </c>
      <c r="V8" s="76">
        <f>+V9*16</f>
        <v>64</v>
      </c>
      <c r="W8" s="77">
        <f>+W9*16</f>
        <v>64</v>
      </c>
      <c r="X8" s="78">
        <f>(V8+0)+((V8+0)*1.5)-((V8+0)+W8)</f>
        <v>32</v>
      </c>
      <c r="Y8" s="79">
        <f>(V8+W8+X8)</f>
        <v>160</v>
      </c>
      <c r="Z8" s="80">
        <v>160</v>
      </c>
      <c r="AA8" s="43">
        <f>IF(Z8=Y8,0,1)</f>
        <v>0</v>
      </c>
      <c r="AB8" s="76">
        <f>+AF8*40/100</f>
        <v>32</v>
      </c>
      <c r="AC8" s="77">
        <f>+AC9*16</f>
        <v>0</v>
      </c>
      <c r="AD8" s="78">
        <f>(AB8+0)+((AB8+0)*1.5)-((AB8+0)+AC8)</f>
        <v>48</v>
      </c>
      <c r="AE8" s="79">
        <f>(AB8+AC8+AD8)</f>
        <v>80</v>
      </c>
      <c r="AF8" s="80">
        <v>80</v>
      </c>
      <c r="AG8" s="43">
        <f>IF(AF8=AE8,0,1)</f>
        <v>0</v>
      </c>
      <c r="AH8" s="76">
        <f>+AL8*40/100</f>
        <v>32</v>
      </c>
      <c r="AI8" s="77">
        <f>+AI9*16</f>
        <v>0</v>
      </c>
      <c r="AJ8" s="78">
        <f>(AH8+0)+((AH8+0)*1.5)-((AH8+0)+AI8)</f>
        <v>48</v>
      </c>
      <c r="AK8" s="79">
        <f>(AH8+AI8+AJ8)</f>
        <v>80</v>
      </c>
      <c r="AL8" s="80">
        <v>80</v>
      </c>
      <c r="AM8" s="43">
        <f>IF(AL8=AK8,0,1)</f>
        <v>0</v>
      </c>
      <c r="AO8" s="68"/>
      <c r="AP8" s="68"/>
      <c r="AQ8" s="68"/>
      <c r="AR8" s="68"/>
      <c r="AS8" s="68"/>
      <c r="AT8" s="68"/>
      <c r="AU8" s="68"/>
      <c r="AV8" s="68"/>
      <c r="AW8" s="81">
        <f>H8+N8+T8+Z8+AF8+AL8</f>
        <v>800</v>
      </c>
      <c r="AY8"/>
      <c r="AZ8"/>
    </row>
    <row r="9" spans="1:52" ht="18.75" x14ac:dyDescent="0.3">
      <c r="D9" s="82">
        <f>+H8/40</f>
        <v>4</v>
      </c>
      <c r="E9" s="77">
        <v>2</v>
      </c>
      <c r="F9" s="78">
        <f>(D9+0)+((D9+0)*1.5)-((D9+0)+E9)</f>
        <v>4</v>
      </c>
      <c r="G9" s="83">
        <f>(D9+E9+F9)</f>
        <v>10</v>
      </c>
      <c r="H9" s="84">
        <f>G9*16</f>
        <v>160</v>
      </c>
      <c r="I9"/>
      <c r="J9" s="82">
        <f>+N8/40</f>
        <v>4</v>
      </c>
      <c r="K9" s="77">
        <v>2</v>
      </c>
      <c r="L9" s="78">
        <f>(J9+0)+((J9+0)*1.5)-((J9+0)+K9)</f>
        <v>4</v>
      </c>
      <c r="M9" s="83">
        <f>(J9+K9+L9)</f>
        <v>10</v>
      </c>
      <c r="N9" s="84">
        <f>M9*16</f>
        <v>160</v>
      </c>
      <c r="O9"/>
      <c r="P9" s="82">
        <f>+T8/40</f>
        <v>4</v>
      </c>
      <c r="Q9" s="77">
        <v>2</v>
      </c>
      <c r="R9" s="78">
        <f>(P9+0)+((P9+0)*1.5)-((P9+0)+Q9)</f>
        <v>4</v>
      </c>
      <c r="S9" s="83">
        <f>(P9+Q9+R9)</f>
        <v>10</v>
      </c>
      <c r="T9" s="84">
        <f>S9*16</f>
        <v>160</v>
      </c>
      <c r="U9"/>
      <c r="V9" s="82">
        <f>+Z8/40</f>
        <v>4</v>
      </c>
      <c r="W9" s="77">
        <v>4</v>
      </c>
      <c r="X9" s="78">
        <f>(V9+0)+((V9+0)*1.5)-((V9+0)+W9)</f>
        <v>2</v>
      </c>
      <c r="Y9" s="83">
        <f>(V9+W9+X9)</f>
        <v>10</v>
      </c>
      <c r="Z9" s="84">
        <f>Y9*16</f>
        <v>160</v>
      </c>
      <c r="AA9"/>
      <c r="AB9" s="82">
        <f>+AF8/40</f>
        <v>2</v>
      </c>
      <c r="AC9" s="85">
        <v>0</v>
      </c>
      <c r="AD9" s="86">
        <f>(AB9+0)+((AB9+0)*1.5)-((AB9+0)+AC9)</f>
        <v>3</v>
      </c>
      <c r="AE9" s="83">
        <f>(AB9+AC9+AD9)</f>
        <v>5</v>
      </c>
      <c r="AF9" s="84">
        <f>AE9*16</f>
        <v>80</v>
      </c>
      <c r="AG9"/>
      <c r="AH9" s="82">
        <f>+AL8/40</f>
        <v>2</v>
      </c>
      <c r="AI9" s="85">
        <v>0</v>
      </c>
      <c r="AJ9" s="86">
        <f>(AH9+0)+((AH9+0)*1.5)-((AH9+0)+AI9)</f>
        <v>3</v>
      </c>
      <c r="AK9" s="83">
        <f>(AH9+AI9+AJ9)</f>
        <v>5</v>
      </c>
      <c r="AL9" s="84">
        <f>AK9*16</f>
        <v>80</v>
      </c>
      <c r="AM9"/>
      <c r="AN9"/>
      <c r="AT9">
        <f>SUM(E9+K9+Q9+W9+AC9+AI9)</f>
        <v>10</v>
      </c>
      <c r="AV9">
        <f>SUM(I9+O9+U9+AA9+AG9+AM9)</f>
        <v>0</v>
      </c>
      <c r="AW9" s="87"/>
      <c r="AY9"/>
      <c r="AZ9"/>
    </row>
    <row r="10" spans="1:52" ht="18.75" customHeight="1" x14ac:dyDescent="0.25">
      <c r="B10" s="88"/>
      <c r="D10" s="89"/>
      <c r="E10" s="89"/>
      <c r="F10" s="89"/>
      <c r="G10" s="89"/>
      <c r="H10" s="89"/>
      <c r="I10"/>
      <c r="J10" s="3"/>
      <c r="K10" s="3"/>
      <c r="L10" s="3"/>
      <c r="M10" s="3"/>
      <c r="N10" s="3"/>
      <c r="O10"/>
      <c r="P10" s="3"/>
      <c r="Q10" s="3"/>
      <c r="R10" s="3"/>
      <c r="S10" s="3"/>
      <c r="T10" s="3"/>
      <c r="U10"/>
      <c r="V10" s="3"/>
      <c r="W10" s="3"/>
      <c r="X10" s="3"/>
      <c r="Y10" s="3"/>
      <c r="Z10" s="3"/>
      <c r="AA10"/>
      <c r="AB10" s="3"/>
      <c r="AC10" s="3"/>
      <c r="AD10" s="3"/>
      <c r="AE10" s="3"/>
      <c r="AF10" s="3"/>
      <c r="AG10"/>
      <c r="AH10" s="3"/>
      <c r="AI10" s="3"/>
      <c r="AJ10" s="3"/>
      <c r="AK10" s="3"/>
      <c r="AL10" s="3"/>
      <c r="AM10"/>
      <c r="AN10"/>
      <c r="AV10"/>
      <c r="AW10" s="68"/>
      <c r="AY10"/>
      <c r="AZ10"/>
    </row>
    <row r="11" spans="1:52" ht="26.45" customHeight="1" x14ac:dyDescent="0.25">
      <c r="B11" s="9" t="s">
        <v>171</v>
      </c>
      <c r="D11" s="58" t="s">
        <v>158</v>
      </c>
      <c r="E11" s="8" t="s">
        <v>22</v>
      </c>
      <c r="F11" s="8"/>
      <c r="G11" s="8"/>
      <c r="H11" s="8"/>
      <c r="I11"/>
      <c r="J11" s="58" t="s">
        <v>158</v>
      </c>
      <c r="K11" s="7" t="s">
        <v>24</v>
      </c>
      <c r="L11" s="7"/>
      <c r="M11" s="7"/>
      <c r="N11" s="7"/>
      <c r="O11"/>
      <c r="P11" s="58" t="s">
        <v>158</v>
      </c>
      <c r="Q11" s="7" t="s">
        <v>26</v>
      </c>
      <c r="R11" s="7"/>
      <c r="S11" s="7"/>
      <c r="T11" s="7"/>
      <c r="U11"/>
      <c r="V11" s="58" t="s">
        <v>158</v>
      </c>
      <c r="W11" s="7" t="s">
        <v>172</v>
      </c>
      <c r="X11" s="7"/>
      <c r="Y11" s="7"/>
      <c r="Z11" s="7"/>
      <c r="AA11"/>
      <c r="AB11" s="59" t="s">
        <v>159</v>
      </c>
      <c r="AC11" s="6" t="s">
        <v>173</v>
      </c>
      <c r="AD11" s="6"/>
      <c r="AE11" s="6"/>
      <c r="AF11" s="6"/>
      <c r="AG11"/>
      <c r="AH11" s="59" t="s">
        <v>159</v>
      </c>
      <c r="AI11" s="6" t="s">
        <v>174</v>
      </c>
      <c r="AJ11" s="6"/>
      <c r="AK11" s="6"/>
      <c r="AL11" s="6"/>
      <c r="AM11" s="90"/>
      <c r="AN11" s="91"/>
      <c r="AV11"/>
      <c r="AW11" s="63"/>
      <c r="AY11" s="92" t="s">
        <v>175</v>
      </c>
      <c r="AZ11" s="93"/>
    </row>
    <row r="12" spans="1:52" ht="26.45" customHeight="1" x14ac:dyDescent="0.25">
      <c r="B12" s="9"/>
      <c r="D12" s="64"/>
      <c r="E12" s="8"/>
      <c r="F12" s="8"/>
      <c r="G12" s="8"/>
      <c r="H12" s="8"/>
      <c r="I12"/>
      <c r="J12" s="64"/>
      <c r="K12" s="7"/>
      <c r="L12" s="7"/>
      <c r="M12" s="7"/>
      <c r="N12" s="7"/>
      <c r="O12"/>
      <c r="P12" s="64"/>
      <c r="Q12" s="7"/>
      <c r="R12" s="7"/>
      <c r="S12" s="7"/>
      <c r="T12" s="7"/>
      <c r="U12"/>
      <c r="V12" s="64"/>
      <c r="W12" s="7"/>
      <c r="X12" s="7"/>
      <c r="Y12" s="7"/>
      <c r="Z12" s="7"/>
      <c r="AA12"/>
      <c r="AB12" s="65"/>
      <c r="AC12" s="6"/>
      <c r="AD12" s="6"/>
      <c r="AE12" s="6"/>
      <c r="AF12" s="6"/>
      <c r="AG12"/>
      <c r="AH12" s="65"/>
      <c r="AI12" s="6"/>
      <c r="AJ12" s="6"/>
      <c r="AK12" s="6"/>
      <c r="AL12" s="6"/>
      <c r="AM12" s="90"/>
      <c r="AN12" s="91"/>
      <c r="AV12"/>
      <c r="AW12" s="63"/>
      <c r="AY12" s="94"/>
      <c r="AZ12" s="95"/>
    </row>
    <row r="13" spans="1:52" ht="15.75" x14ac:dyDescent="0.25">
      <c r="D13" s="70" t="s">
        <v>166</v>
      </c>
      <c r="E13" s="71" t="s">
        <v>167</v>
      </c>
      <c r="F13" s="72" t="s">
        <v>168</v>
      </c>
      <c r="G13" s="73" t="s">
        <v>169</v>
      </c>
      <c r="H13" s="74" t="s">
        <v>170</v>
      </c>
      <c r="I13"/>
      <c r="J13" s="70" t="s">
        <v>166</v>
      </c>
      <c r="K13" s="71" t="s">
        <v>167</v>
      </c>
      <c r="L13" s="72" t="s">
        <v>168</v>
      </c>
      <c r="M13" s="73" t="s">
        <v>169</v>
      </c>
      <c r="N13" s="74" t="s">
        <v>170</v>
      </c>
      <c r="O13"/>
      <c r="P13" s="70" t="s">
        <v>166</v>
      </c>
      <c r="Q13" s="71" t="s">
        <v>167</v>
      </c>
      <c r="R13" s="72" t="s">
        <v>168</v>
      </c>
      <c r="S13" s="73" t="s">
        <v>169</v>
      </c>
      <c r="T13" s="74" t="s">
        <v>170</v>
      </c>
      <c r="U13"/>
      <c r="V13" s="70" t="s">
        <v>166</v>
      </c>
      <c r="W13" s="71" t="s">
        <v>167</v>
      </c>
      <c r="X13" s="72" t="s">
        <v>168</v>
      </c>
      <c r="Y13" s="73" t="s">
        <v>169</v>
      </c>
      <c r="Z13" s="74" t="s">
        <v>170</v>
      </c>
      <c r="AA13"/>
      <c r="AB13" s="70" t="s">
        <v>166</v>
      </c>
      <c r="AC13" s="71" t="s">
        <v>167</v>
      </c>
      <c r="AD13" s="72" t="s">
        <v>168</v>
      </c>
      <c r="AE13" s="73" t="s">
        <v>169</v>
      </c>
      <c r="AF13" s="74" t="s">
        <v>170</v>
      </c>
      <c r="AG13"/>
      <c r="AH13" s="70" t="s">
        <v>166</v>
      </c>
      <c r="AI13" s="71" t="s">
        <v>167</v>
      </c>
      <c r="AJ13" s="72" t="s">
        <v>168</v>
      </c>
      <c r="AK13" s="73" t="s">
        <v>169</v>
      </c>
      <c r="AL13" s="74" t="s">
        <v>170</v>
      </c>
      <c r="AM13" s="96"/>
      <c r="AN13" s="97"/>
      <c r="AV13"/>
      <c r="AW13" s="75"/>
      <c r="AY13" s="94" t="s">
        <v>176</v>
      </c>
      <c r="AZ13" s="98" t="s">
        <v>6</v>
      </c>
    </row>
    <row r="14" spans="1:52" ht="15.75" x14ac:dyDescent="0.25">
      <c r="B14" s="2"/>
      <c r="D14" s="76">
        <f>+H14*40/100</f>
        <v>64</v>
      </c>
      <c r="E14" s="77">
        <f>+E15*16</f>
        <v>32</v>
      </c>
      <c r="F14" s="78">
        <f>(D14+0)+((D14+0)*1.5)-((D14+0)+E14)</f>
        <v>64</v>
      </c>
      <c r="G14" s="79">
        <f>(D14+E14+F14)</f>
        <v>160</v>
      </c>
      <c r="H14" s="80">
        <v>160</v>
      </c>
      <c r="I14" s="43">
        <f>IF(H14=G14,0,1)</f>
        <v>0</v>
      </c>
      <c r="J14" s="76">
        <f>+N14*40/100</f>
        <v>64</v>
      </c>
      <c r="K14" s="77">
        <f>+K15*16</f>
        <v>32</v>
      </c>
      <c r="L14" s="78">
        <f>(J14+0)+((J14+0)*1.5)-((J14+0)+K14)</f>
        <v>64</v>
      </c>
      <c r="M14" s="79">
        <f>(J14+K14+L14)</f>
        <v>160</v>
      </c>
      <c r="N14" s="80">
        <v>160</v>
      </c>
      <c r="O14" s="43">
        <f>IF(N14=M14,0,1)</f>
        <v>0</v>
      </c>
      <c r="P14" s="76">
        <f>+T14*40/100</f>
        <v>64</v>
      </c>
      <c r="Q14" s="77">
        <f>+Q15*16</f>
        <v>32</v>
      </c>
      <c r="R14" s="78">
        <f>(P14+0)+((P14+0)*1.5)-((P14+0)+Q14)</f>
        <v>64</v>
      </c>
      <c r="S14" s="79">
        <f>(P14+Q14+R14)</f>
        <v>160</v>
      </c>
      <c r="T14" s="80">
        <v>160</v>
      </c>
      <c r="U14" s="43">
        <f>IF(T14=S14,0,1)</f>
        <v>0</v>
      </c>
      <c r="V14" s="76">
        <f>+Z14*40/100</f>
        <v>32</v>
      </c>
      <c r="W14" s="77">
        <f>+W15*16</f>
        <v>32</v>
      </c>
      <c r="X14" s="78">
        <f>(V14+0)+((V14+0)*1.5)-((V14+0)+W14)</f>
        <v>16</v>
      </c>
      <c r="Y14" s="79">
        <f>(V14+W14+X14)</f>
        <v>80</v>
      </c>
      <c r="Z14" s="80">
        <v>80</v>
      </c>
      <c r="AA14" s="43">
        <f>IF(Z14=Y14,0,1)</f>
        <v>0</v>
      </c>
      <c r="AB14" s="76">
        <f>+AF14*40/100</f>
        <v>48</v>
      </c>
      <c r="AC14" s="77">
        <f>+AC15*16</f>
        <v>32</v>
      </c>
      <c r="AD14" s="78">
        <f>(AB14+0)+((AB14+0)*1.5)-((AB14+0)+AC14)</f>
        <v>40</v>
      </c>
      <c r="AE14" s="79">
        <f>(AB14+AC14+AD14)</f>
        <v>120</v>
      </c>
      <c r="AF14" s="80">
        <v>120</v>
      </c>
      <c r="AG14" s="43">
        <f>IF(AF14=AE14,0,1)</f>
        <v>0</v>
      </c>
      <c r="AH14" s="76">
        <f>+AL14*40/100</f>
        <v>48</v>
      </c>
      <c r="AI14" s="77">
        <f>+AI15*16</f>
        <v>32</v>
      </c>
      <c r="AJ14" s="78">
        <f>(AH14+0)+((AH14+0)*1.5)-((AH14+0)+AI14)</f>
        <v>40</v>
      </c>
      <c r="AK14" s="79">
        <f>(AH14+AI14+AJ14)</f>
        <v>120</v>
      </c>
      <c r="AL14" s="80">
        <v>120</v>
      </c>
      <c r="AM14" s="100"/>
      <c r="AN14" s="101"/>
      <c r="AV14"/>
      <c r="AW14" s="81">
        <f>H14+N14+T14+Z14+AF14+AL14+AV14</f>
        <v>800</v>
      </c>
      <c r="AY14" s="102" t="s">
        <v>177</v>
      </c>
      <c r="AZ14" s="103">
        <f>SUM(K101)</f>
        <v>3040</v>
      </c>
    </row>
    <row r="15" spans="1:52" ht="31.5" x14ac:dyDescent="0.3">
      <c r="B15" s="2"/>
      <c r="D15" s="82">
        <f>+H14/40</f>
        <v>4</v>
      </c>
      <c r="E15" s="77">
        <v>2</v>
      </c>
      <c r="F15" s="78">
        <f>(D15+0)+((D15+0)*1.5)-((D15+0)+E15)</f>
        <v>4</v>
      </c>
      <c r="G15" s="83">
        <f>(D15+E15+F15)</f>
        <v>10</v>
      </c>
      <c r="H15" s="84">
        <f>G15*16</f>
        <v>160</v>
      </c>
      <c r="I15"/>
      <c r="J15" s="82">
        <f>+N14/40</f>
        <v>4</v>
      </c>
      <c r="K15" s="85">
        <v>2</v>
      </c>
      <c r="L15" s="78">
        <f>(J15+0)+((J15+0)*1.5)-((J15+0)+K15)</f>
        <v>4</v>
      </c>
      <c r="M15" s="83">
        <f>(J15+K15+L15)</f>
        <v>10</v>
      </c>
      <c r="N15" s="84">
        <f>M15*16</f>
        <v>160</v>
      </c>
      <c r="O15"/>
      <c r="P15" s="82">
        <f>+T14/40</f>
        <v>4</v>
      </c>
      <c r="Q15" s="85">
        <v>2</v>
      </c>
      <c r="R15" s="86">
        <f>(P15+0)+((P15+0)*1.5)-((P15+0)+Q15)</f>
        <v>4</v>
      </c>
      <c r="S15" s="83">
        <f>(P15+Q15+R15)</f>
        <v>10</v>
      </c>
      <c r="T15" s="84">
        <f>S15*16</f>
        <v>160</v>
      </c>
      <c r="U15"/>
      <c r="V15" s="82">
        <f>+Z14/40</f>
        <v>2</v>
      </c>
      <c r="W15" s="85">
        <v>2</v>
      </c>
      <c r="X15" s="78">
        <f>(V15+0)+((V15+0)*1.5)-((V15+0)+W15)</f>
        <v>1</v>
      </c>
      <c r="Y15" s="83">
        <f>(V15+W15+X15)</f>
        <v>5</v>
      </c>
      <c r="Z15" s="84">
        <f>Y15*16</f>
        <v>80</v>
      </c>
      <c r="AA15"/>
      <c r="AB15" s="82">
        <v>3</v>
      </c>
      <c r="AC15" s="85">
        <v>2</v>
      </c>
      <c r="AD15" s="78">
        <f>(AB15+0)+((AB15+0)*1.5)-((AB15+0)+AC15)</f>
        <v>2.5</v>
      </c>
      <c r="AE15" s="83">
        <f>(AB15+AC15+AD15)</f>
        <v>7.5</v>
      </c>
      <c r="AF15" s="84">
        <f>AE15*16</f>
        <v>120</v>
      </c>
      <c r="AG15"/>
      <c r="AH15" s="82">
        <f>+AL14/40</f>
        <v>3</v>
      </c>
      <c r="AI15" s="85">
        <v>2</v>
      </c>
      <c r="AJ15" s="86">
        <f>(AH15+0)+((AH15+0)*1.5)-((AH15+0)+AI15)</f>
        <v>2.5</v>
      </c>
      <c r="AK15" s="83">
        <f>(AH15+AI15+AJ15)</f>
        <v>7.5</v>
      </c>
      <c r="AL15" s="84">
        <f>AK15*16</f>
        <v>120</v>
      </c>
      <c r="AM15" s="104"/>
      <c r="AN15" s="105"/>
      <c r="AT15">
        <f>SUM(E15+K15+Q15+W15+AC15+AI15)</f>
        <v>12</v>
      </c>
      <c r="AV15">
        <f>SUM(I15+O15+U15+AA15+AG15+AM15)</f>
        <v>0</v>
      </c>
      <c r="AW15" s="87"/>
      <c r="AY15" s="106" t="s">
        <v>178</v>
      </c>
      <c r="AZ15" s="103">
        <f>SUM(AC101)</f>
        <v>1664</v>
      </c>
    </row>
    <row r="16" spans="1:52" ht="15" customHeight="1" x14ac:dyDescent="0.25">
      <c r="B16" s="2"/>
      <c r="D16" s="41"/>
      <c r="E16" s="41"/>
      <c r="F16" s="41"/>
      <c r="G16" s="41"/>
      <c r="H16" s="107"/>
      <c r="I16" s="108"/>
      <c r="J16" s="41"/>
      <c r="K16" s="41"/>
      <c r="L16" s="41"/>
      <c r="M16" s="41"/>
      <c r="N16" s="41"/>
      <c r="O16" s="108"/>
      <c r="P16" s="109"/>
      <c r="Q16" s="109"/>
      <c r="R16" s="109"/>
      <c r="S16" s="109"/>
      <c r="T16" s="109"/>
      <c r="U16" s="108"/>
      <c r="V16" s="109"/>
      <c r="W16" s="109"/>
      <c r="X16" s="109"/>
      <c r="Y16" s="109"/>
      <c r="Z16" s="109"/>
      <c r="AA16" s="108"/>
      <c r="AB16" s="109"/>
      <c r="AC16" s="109"/>
      <c r="AD16" s="109"/>
      <c r="AE16" s="109"/>
      <c r="AF16" s="109"/>
      <c r="AG16" s="108"/>
      <c r="AH16" s="109"/>
      <c r="AI16" s="109"/>
      <c r="AJ16" s="109"/>
      <c r="AK16" s="109"/>
      <c r="AL16" s="109"/>
      <c r="AM16" s="108"/>
      <c r="AN16" s="108"/>
      <c r="AO16" s="68"/>
      <c r="AP16" s="68"/>
      <c r="AQ16" s="68"/>
      <c r="AR16" s="68"/>
      <c r="AS16" s="68"/>
      <c r="AT16" s="68"/>
      <c r="AU16" s="68"/>
      <c r="AV16" s="68"/>
      <c r="AW16" s="87"/>
      <c r="AY16" s="110" t="s">
        <v>179</v>
      </c>
      <c r="AZ16" s="103">
        <f>SUM(AI101)</f>
        <v>2456</v>
      </c>
    </row>
    <row r="17" spans="2:52" ht="31.5" customHeight="1" x14ac:dyDescent="0.25">
      <c r="B17" s="9" t="s">
        <v>180</v>
      </c>
      <c r="D17" s="58" t="s">
        <v>158</v>
      </c>
      <c r="E17" s="8" t="s">
        <v>35</v>
      </c>
      <c r="F17" s="8"/>
      <c r="G17" s="8"/>
      <c r="H17" s="8"/>
      <c r="I17"/>
      <c r="J17" s="58" t="s">
        <v>158</v>
      </c>
      <c r="K17" s="7" t="s">
        <v>181</v>
      </c>
      <c r="L17" s="7"/>
      <c r="M17" s="7"/>
      <c r="N17" s="7"/>
      <c r="O17"/>
      <c r="P17" s="111" t="s">
        <v>158</v>
      </c>
      <c r="Q17" s="7" t="s">
        <v>182</v>
      </c>
      <c r="R17" s="7"/>
      <c r="S17" s="7"/>
      <c r="T17" s="7"/>
      <c r="U17"/>
      <c r="V17" s="111" t="s">
        <v>158</v>
      </c>
      <c r="W17" s="7" t="s">
        <v>41</v>
      </c>
      <c r="X17" s="7"/>
      <c r="Y17" s="7"/>
      <c r="Z17" s="7"/>
      <c r="AA17"/>
      <c r="AB17" s="59" t="s">
        <v>159</v>
      </c>
      <c r="AC17" s="6" t="s">
        <v>183</v>
      </c>
      <c r="AD17" s="6"/>
      <c r="AE17" s="6"/>
      <c r="AF17" s="6"/>
      <c r="AG17"/>
      <c r="AH17" s="59" t="s">
        <v>159</v>
      </c>
      <c r="AI17" s="1" t="s">
        <v>43</v>
      </c>
      <c r="AJ17" s="1"/>
      <c r="AK17" s="1"/>
      <c r="AL17" s="1"/>
      <c r="AM17"/>
      <c r="AN17"/>
      <c r="AU17" s="270" t="s">
        <v>184</v>
      </c>
      <c r="AV17" s="270"/>
      <c r="AW17" s="63"/>
      <c r="AX17" s="63"/>
      <c r="AY17" s="112" t="s">
        <v>185</v>
      </c>
      <c r="AZ17" s="113">
        <f>SUM(AZ14:AZ16)</f>
        <v>7160</v>
      </c>
    </row>
    <row r="18" spans="2:52" ht="20.25" customHeight="1" x14ac:dyDescent="0.25">
      <c r="B18" s="9"/>
      <c r="D18" s="64"/>
      <c r="E18" s="8"/>
      <c r="F18" s="8"/>
      <c r="G18" s="8"/>
      <c r="H18" s="8"/>
      <c r="I18"/>
      <c r="J18" s="64"/>
      <c r="K18" s="7"/>
      <c r="L18" s="7"/>
      <c r="M18" s="7"/>
      <c r="N18" s="7"/>
      <c r="O18"/>
      <c r="P18" s="114"/>
      <c r="Q18" s="7"/>
      <c r="R18" s="7"/>
      <c r="S18" s="7"/>
      <c r="T18" s="7"/>
      <c r="U18"/>
      <c r="V18" s="114"/>
      <c r="W18" s="7"/>
      <c r="X18" s="7"/>
      <c r="Y18" s="7"/>
      <c r="Z18" s="7"/>
      <c r="AA18"/>
      <c r="AB18" s="65"/>
      <c r="AC18" s="6"/>
      <c r="AD18" s="6"/>
      <c r="AE18" s="6"/>
      <c r="AF18" s="6"/>
      <c r="AG18"/>
      <c r="AH18" s="65"/>
      <c r="AI18" s="1"/>
      <c r="AJ18" s="1"/>
      <c r="AK18" s="1"/>
      <c r="AL18" s="1"/>
      <c r="AM18"/>
      <c r="AN18"/>
      <c r="AU18" s="270"/>
      <c r="AV18" s="270"/>
      <c r="AW18" s="63"/>
      <c r="AX18" s="63"/>
      <c r="AY18"/>
      <c r="AZ18"/>
    </row>
    <row r="19" spans="2:52" x14ac:dyDescent="0.25">
      <c r="D19" s="70" t="s">
        <v>166</v>
      </c>
      <c r="E19" s="71" t="s">
        <v>167</v>
      </c>
      <c r="F19" s="72" t="s">
        <v>168</v>
      </c>
      <c r="G19" s="73" t="s">
        <v>169</v>
      </c>
      <c r="H19" s="74" t="s">
        <v>170</v>
      </c>
      <c r="I19"/>
      <c r="J19" s="70" t="s">
        <v>166</v>
      </c>
      <c r="K19" s="71" t="s">
        <v>167</v>
      </c>
      <c r="L19" s="72" t="s">
        <v>168</v>
      </c>
      <c r="M19" s="73" t="s">
        <v>169</v>
      </c>
      <c r="N19" s="74" t="s">
        <v>170</v>
      </c>
      <c r="O19"/>
      <c r="P19" s="70" t="s">
        <v>166</v>
      </c>
      <c r="Q19" s="71" t="s">
        <v>167</v>
      </c>
      <c r="R19" s="72" t="s">
        <v>168</v>
      </c>
      <c r="S19" s="73" t="s">
        <v>169</v>
      </c>
      <c r="T19" s="74" t="s">
        <v>170</v>
      </c>
      <c r="U19"/>
      <c r="V19" s="70" t="s">
        <v>166</v>
      </c>
      <c r="W19" s="71" t="s">
        <v>167</v>
      </c>
      <c r="X19" s="72" t="s">
        <v>168</v>
      </c>
      <c r="Y19" s="73" t="s">
        <v>169</v>
      </c>
      <c r="Z19" s="74" t="s">
        <v>170</v>
      </c>
      <c r="AA19"/>
      <c r="AB19" s="70" t="s">
        <v>166</v>
      </c>
      <c r="AC19" s="71" t="s">
        <v>167</v>
      </c>
      <c r="AD19" s="72" t="s">
        <v>168</v>
      </c>
      <c r="AE19" s="73" t="s">
        <v>169</v>
      </c>
      <c r="AF19" s="74" t="s">
        <v>170</v>
      </c>
      <c r="AG19"/>
      <c r="AH19" s="70" t="s">
        <v>166</v>
      </c>
      <c r="AI19" s="71" t="s">
        <v>167</v>
      </c>
      <c r="AJ19" s="72" t="s">
        <v>168</v>
      </c>
      <c r="AK19" s="73" t="s">
        <v>169</v>
      </c>
      <c r="AL19" s="74" t="s">
        <v>170</v>
      </c>
      <c r="AM19"/>
      <c r="AN19"/>
      <c r="AU19" s="271" t="s">
        <v>170</v>
      </c>
      <c r="AV19" s="271"/>
      <c r="AW19" s="63"/>
      <c r="AX19" s="63"/>
      <c r="AY19"/>
      <c r="AZ19"/>
    </row>
    <row r="20" spans="2:52" ht="15.75" x14ac:dyDescent="0.25">
      <c r="B20" s="2"/>
      <c r="D20" s="76">
        <f>+H20*40/100</f>
        <v>64</v>
      </c>
      <c r="E20" s="77">
        <f>+E21*16</f>
        <v>32</v>
      </c>
      <c r="F20" s="78">
        <f>(D20+0)+((D20+0)*1.5)-((D20+0)+E20)</f>
        <v>64</v>
      </c>
      <c r="G20" s="79">
        <f>(D20+E20+F20)</f>
        <v>160</v>
      </c>
      <c r="H20" s="80">
        <v>160</v>
      </c>
      <c r="I20" s="43">
        <f>IF(H20=G20,0,1)</f>
        <v>0</v>
      </c>
      <c r="J20" s="76">
        <f>+N20*40/100</f>
        <v>48</v>
      </c>
      <c r="K20" s="77">
        <f>+K21*16</f>
        <v>48</v>
      </c>
      <c r="L20" s="78">
        <f>(J20+0)+((J20+0)*1.5)-((J20+0)+K20)</f>
        <v>24</v>
      </c>
      <c r="M20" s="79">
        <f>(J20+K20+L20)</f>
        <v>120</v>
      </c>
      <c r="N20" s="80">
        <v>120</v>
      </c>
      <c r="O20" s="43">
        <f>IF(N20=M20,0,1)</f>
        <v>0</v>
      </c>
      <c r="P20" s="76">
        <f>+T20*40/100</f>
        <v>32</v>
      </c>
      <c r="Q20" s="77">
        <f>+Q21*16</f>
        <v>32</v>
      </c>
      <c r="R20" s="78">
        <f>(P20+0)+((P20+0)*1.5)-((P20+0)+Q20)</f>
        <v>16</v>
      </c>
      <c r="S20" s="79">
        <f>P20+Q20+R20</f>
        <v>80</v>
      </c>
      <c r="T20" s="80">
        <v>80</v>
      </c>
      <c r="U20" s="43">
        <f>IF(T20=S20,0,1)</f>
        <v>0</v>
      </c>
      <c r="V20" s="76">
        <f>+Z20*40/100</f>
        <v>48</v>
      </c>
      <c r="W20" s="77">
        <f>+W21*16</f>
        <v>16</v>
      </c>
      <c r="X20" s="78">
        <f>(V20+0)+((V20+0)*1.5)-((V20+0)+W20)</f>
        <v>56</v>
      </c>
      <c r="Y20" s="79">
        <f>(V20+W20+X20)</f>
        <v>120</v>
      </c>
      <c r="Z20" s="80">
        <v>120</v>
      </c>
      <c r="AA20" s="43">
        <f>IF(Z20=Y20,0,1)</f>
        <v>0</v>
      </c>
      <c r="AB20" s="76">
        <f>+AF20*40/100</f>
        <v>96</v>
      </c>
      <c r="AC20" s="77">
        <f>+AC21*16</f>
        <v>64</v>
      </c>
      <c r="AD20" s="78">
        <f>(AB20+0)+((AB20+0)*1.5)-((AB20+0)+AC20)</f>
        <v>80</v>
      </c>
      <c r="AE20" s="79">
        <f>(AB20+AC20+AD20)</f>
        <v>240</v>
      </c>
      <c r="AF20" s="80">
        <v>240</v>
      </c>
      <c r="AG20" s="43">
        <f>IF(AL20=AK20,0,1)</f>
        <v>0</v>
      </c>
      <c r="AH20" s="76">
        <f>+AL20*40/100</f>
        <v>32</v>
      </c>
      <c r="AI20" s="77">
        <f>+AI21*16</f>
        <v>0</v>
      </c>
      <c r="AJ20" s="78">
        <f>(AH20+0)+((AH20+0)*1.5)-((AH20+0)+AI20)</f>
        <v>48</v>
      </c>
      <c r="AK20" s="79">
        <f>(AH20+AI20+AJ20)</f>
        <v>80</v>
      </c>
      <c r="AL20" s="80">
        <v>80</v>
      </c>
      <c r="AM20"/>
      <c r="AN20"/>
      <c r="AU20" s="115">
        <v>40</v>
      </c>
      <c r="AV20" s="116"/>
      <c r="AW20" s="81">
        <f>H20+N20+T20+Z20+AF20+AL20+AV20</f>
        <v>800</v>
      </c>
      <c r="AY20"/>
      <c r="AZ20"/>
    </row>
    <row r="21" spans="2:52" ht="18.75" x14ac:dyDescent="0.3">
      <c r="B21" s="2"/>
      <c r="D21" s="82">
        <f>+H20/40</f>
        <v>4</v>
      </c>
      <c r="E21" s="77">
        <v>2</v>
      </c>
      <c r="F21" s="78">
        <f>(D21+0)+((D21+0)*1.5)-((D21+0)+E21)</f>
        <v>4</v>
      </c>
      <c r="G21" s="83">
        <f>(D21+E21+F21)</f>
        <v>10</v>
      </c>
      <c r="H21" s="84">
        <f>G21*16</f>
        <v>160</v>
      </c>
      <c r="I21"/>
      <c r="J21" s="82">
        <f>+N20/40</f>
        <v>3</v>
      </c>
      <c r="K21" s="85">
        <v>3</v>
      </c>
      <c r="L21" s="78">
        <f>(J21+0)+((J21+0)*1.5)-((J21+0)+K21)</f>
        <v>1.5</v>
      </c>
      <c r="M21" s="83">
        <f>(J21+K21+L21)</f>
        <v>7.5</v>
      </c>
      <c r="N21" s="84">
        <f>M21*16</f>
        <v>120</v>
      </c>
      <c r="O21"/>
      <c r="P21" s="82">
        <f>+T20/40</f>
        <v>2</v>
      </c>
      <c r="Q21" s="85">
        <v>2</v>
      </c>
      <c r="R21" s="86">
        <f>(P21+0)+((P21+0)*1.5)-((P21+0)+Q21)</f>
        <v>1</v>
      </c>
      <c r="S21" s="83">
        <f>(P21+Q21+R21)</f>
        <v>5</v>
      </c>
      <c r="T21" s="84">
        <f>S21*16</f>
        <v>80</v>
      </c>
      <c r="U21"/>
      <c r="V21" s="82">
        <v>3</v>
      </c>
      <c r="W21" s="85">
        <v>1</v>
      </c>
      <c r="X21" s="86">
        <f>(V21+0)+((V21+0)*1.5)-((V21+0)+W21)</f>
        <v>3.5</v>
      </c>
      <c r="Y21" s="83">
        <f>(V21+W21+X21)</f>
        <v>7.5</v>
      </c>
      <c r="Z21" s="84">
        <f>Y21*16</f>
        <v>120</v>
      </c>
      <c r="AA21"/>
      <c r="AB21" s="82">
        <f>+AF20/40</f>
        <v>6</v>
      </c>
      <c r="AC21" s="85">
        <v>4</v>
      </c>
      <c r="AD21" s="86">
        <f>(AB21+0)+((AB21+0)*1.5)-((AB21+0)+AC21)</f>
        <v>5</v>
      </c>
      <c r="AE21" s="83">
        <f>(AB21+AC21+AD21)</f>
        <v>15</v>
      </c>
      <c r="AF21" s="84">
        <f>AE21*16</f>
        <v>240</v>
      </c>
      <c r="AG21"/>
      <c r="AH21" s="82">
        <f>+AL20/40</f>
        <v>2</v>
      </c>
      <c r="AI21" s="85">
        <v>0</v>
      </c>
      <c r="AJ21" s="86">
        <f>(AH21+0)+((AH21+0)*1.5)-((AH21+0)+AI21)</f>
        <v>3</v>
      </c>
      <c r="AK21" s="83">
        <f>(AH21+AI21+AJ21)</f>
        <v>5</v>
      </c>
      <c r="AL21" s="84">
        <f>AK21*16</f>
        <v>80</v>
      </c>
      <c r="AM21"/>
      <c r="AN21"/>
      <c r="AT21">
        <f>SUM(E21+K21+Q21+W21+AC21+AI21)</f>
        <v>12</v>
      </c>
      <c r="AV21">
        <f>SUM(I21+O21+U21+AA21+AG21+AM21)</f>
        <v>0</v>
      </c>
      <c r="AW21" s="117"/>
      <c r="AY21"/>
      <c r="AZ21"/>
    </row>
    <row r="22" spans="2:52" ht="22.5" customHeight="1" x14ac:dyDescent="0.25">
      <c r="B22" s="88"/>
      <c r="D22" s="272"/>
      <c r="E22" s="272"/>
      <c r="F22" s="272"/>
      <c r="G22" s="272"/>
      <c r="H22" s="118"/>
      <c r="I22" s="119"/>
      <c r="J22" s="272"/>
      <c r="K22" s="272"/>
      <c r="L22" s="272"/>
      <c r="M22" s="272"/>
      <c r="N22" s="272"/>
      <c r="O22" s="119"/>
      <c r="U22"/>
      <c r="X22" s="44"/>
      <c r="AA22" s="119"/>
      <c r="AB22" s="272"/>
      <c r="AC22" s="272"/>
      <c r="AD22" s="272"/>
      <c r="AE22" s="272"/>
      <c r="AF22" s="272"/>
      <c r="AG22" s="119"/>
      <c r="AH22" s="272"/>
      <c r="AI22" s="272"/>
      <c r="AJ22" s="272"/>
      <c r="AK22" s="272"/>
      <c r="AL22" s="272"/>
      <c r="AM22" s="119"/>
      <c r="AN22" s="119"/>
      <c r="AO22" s="118"/>
      <c r="AP22" s="118"/>
      <c r="AQ22" s="118"/>
      <c r="AR22" s="118"/>
      <c r="AS22" s="118"/>
      <c r="AT22" s="118"/>
      <c r="AU22" s="118"/>
      <c r="AV22" s="118"/>
      <c r="AW22" s="118"/>
      <c r="AY22" s="92" t="s">
        <v>186</v>
      </c>
      <c r="AZ22" s="120" t="s">
        <v>6</v>
      </c>
    </row>
    <row r="23" spans="2:52" ht="15.75" customHeight="1" x14ac:dyDescent="0.25">
      <c r="B23" s="9" t="s">
        <v>187</v>
      </c>
      <c r="D23" s="121" t="s">
        <v>158</v>
      </c>
      <c r="E23" s="8" t="s">
        <v>188</v>
      </c>
      <c r="F23" s="8"/>
      <c r="G23" s="8"/>
      <c r="H23" s="8"/>
      <c r="I23"/>
      <c r="J23" s="58" t="s">
        <v>158</v>
      </c>
      <c r="K23" s="7" t="s">
        <v>50</v>
      </c>
      <c r="L23" s="7"/>
      <c r="M23" s="7"/>
      <c r="N23" s="7"/>
      <c r="O23"/>
      <c r="P23" s="111" t="s">
        <v>158</v>
      </c>
      <c r="Q23" s="7" t="s">
        <v>189</v>
      </c>
      <c r="R23" s="7"/>
      <c r="S23" s="7"/>
      <c r="T23" s="7"/>
      <c r="U23"/>
      <c r="V23" s="111" t="s">
        <v>158</v>
      </c>
      <c r="W23" s="7" t="s">
        <v>190</v>
      </c>
      <c r="X23" s="7"/>
      <c r="Y23" s="7"/>
      <c r="Z23" s="7"/>
      <c r="AA23"/>
      <c r="AB23" s="59" t="s">
        <v>159</v>
      </c>
      <c r="AC23" s="6" t="s">
        <v>191</v>
      </c>
      <c r="AD23" s="6"/>
      <c r="AE23" s="6"/>
      <c r="AF23" s="6"/>
      <c r="AG23"/>
      <c r="AH23" s="59" t="s">
        <v>159</v>
      </c>
      <c r="AI23" s="6" t="s">
        <v>192</v>
      </c>
      <c r="AJ23" s="6"/>
      <c r="AK23" s="6"/>
      <c r="AL23" s="6"/>
      <c r="AN23"/>
      <c r="AS23" s="118"/>
      <c r="AT23" s="118"/>
      <c r="AU23" s="270" t="s">
        <v>184</v>
      </c>
      <c r="AV23" s="270"/>
      <c r="AW23" s="63"/>
      <c r="AY23" s="122" t="s">
        <v>186</v>
      </c>
      <c r="AZ23" s="103">
        <v>440</v>
      </c>
    </row>
    <row r="24" spans="2:52" ht="15.75" x14ac:dyDescent="0.25">
      <c r="B24" s="9"/>
      <c r="D24" s="123"/>
      <c r="E24" s="8"/>
      <c r="F24" s="8"/>
      <c r="G24" s="8"/>
      <c r="H24" s="8"/>
      <c r="I24"/>
      <c r="J24" s="64"/>
      <c r="K24" s="7"/>
      <c r="L24" s="7"/>
      <c r="M24" s="7"/>
      <c r="N24" s="7"/>
      <c r="O24"/>
      <c r="P24" s="114"/>
      <c r="Q24" s="7"/>
      <c r="R24" s="7"/>
      <c r="S24" s="7"/>
      <c r="T24" s="7"/>
      <c r="U24"/>
      <c r="V24" s="114"/>
      <c r="W24" s="7"/>
      <c r="X24" s="7"/>
      <c r="Y24" s="7"/>
      <c r="Z24" s="7"/>
      <c r="AA24"/>
      <c r="AB24" s="65"/>
      <c r="AC24" s="6"/>
      <c r="AD24" s="6"/>
      <c r="AE24" s="6"/>
      <c r="AF24" s="6"/>
      <c r="AG24"/>
      <c r="AH24" s="65"/>
      <c r="AI24" s="6"/>
      <c r="AJ24" s="6"/>
      <c r="AK24" s="6"/>
      <c r="AL24" s="6"/>
      <c r="AN24"/>
      <c r="AS24" s="118"/>
      <c r="AT24" s="118"/>
      <c r="AU24" s="270"/>
      <c r="AV24" s="270"/>
      <c r="AW24" s="63"/>
      <c r="AY24" s="122"/>
      <c r="AZ24" s="124"/>
    </row>
    <row r="25" spans="2:52" ht="15.75" x14ac:dyDescent="0.25">
      <c r="D25" s="70" t="s">
        <v>166</v>
      </c>
      <c r="E25" s="71" t="s">
        <v>167</v>
      </c>
      <c r="F25" s="72" t="s">
        <v>168</v>
      </c>
      <c r="G25" s="73" t="s">
        <v>169</v>
      </c>
      <c r="H25" s="74" t="s">
        <v>170</v>
      </c>
      <c r="I25"/>
      <c r="J25" s="70" t="s">
        <v>166</v>
      </c>
      <c r="K25" s="71" t="s">
        <v>167</v>
      </c>
      <c r="L25" s="72" t="s">
        <v>168</v>
      </c>
      <c r="M25" s="73" t="s">
        <v>169</v>
      </c>
      <c r="N25" s="74" t="s">
        <v>170</v>
      </c>
      <c r="O25"/>
      <c r="P25" s="70" t="s">
        <v>166</v>
      </c>
      <c r="Q25" s="71" t="s">
        <v>167</v>
      </c>
      <c r="R25" s="72" t="s">
        <v>168</v>
      </c>
      <c r="S25" s="73" t="s">
        <v>169</v>
      </c>
      <c r="T25" s="74" t="s">
        <v>170</v>
      </c>
      <c r="U25"/>
      <c r="V25" s="70" t="s">
        <v>166</v>
      </c>
      <c r="W25" s="71" t="s">
        <v>167</v>
      </c>
      <c r="X25" s="72" t="s">
        <v>168</v>
      </c>
      <c r="Y25" s="73" t="s">
        <v>169</v>
      </c>
      <c r="Z25" s="74" t="s">
        <v>170</v>
      </c>
      <c r="AA25"/>
      <c r="AB25" s="70" t="s">
        <v>166</v>
      </c>
      <c r="AC25" s="71" t="s">
        <v>167</v>
      </c>
      <c r="AD25" s="72" t="s">
        <v>168</v>
      </c>
      <c r="AE25" s="73" t="s">
        <v>169</v>
      </c>
      <c r="AF25" s="74" t="s">
        <v>170</v>
      </c>
      <c r="AG25"/>
      <c r="AH25" s="70" t="s">
        <v>166</v>
      </c>
      <c r="AI25" s="71" t="s">
        <v>167</v>
      </c>
      <c r="AJ25" s="72" t="s">
        <v>168</v>
      </c>
      <c r="AK25" s="73" t="s">
        <v>169</v>
      </c>
      <c r="AL25" s="74" t="s">
        <v>170</v>
      </c>
      <c r="AN25"/>
      <c r="AS25" s="118"/>
      <c r="AT25" s="118"/>
      <c r="AU25" s="271" t="s">
        <v>170</v>
      </c>
      <c r="AV25" s="271"/>
      <c r="AW25" s="75"/>
      <c r="AY25" s="112" t="s">
        <v>185</v>
      </c>
      <c r="AZ25" s="125">
        <f>AZ24+AZ23</f>
        <v>440</v>
      </c>
    </row>
    <row r="26" spans="2:52" ht="15.75" x14ac:dyDescent="0.25">
      <c r="B26" s="2"/>
      <c r="D26" s="76">
        <f>+H26*40/100</f>
        <v>32</v>
      </c>
      <c r="E26" s="77">
        <f>+E27*16</f>
        <v>32</v>
      </c>
      <c r="F26" s="78">
        <f>(D26+0)+((D26+0)*1.5)-((D26+0)+E26)</f>
        <v>16</v>
      </c>
      <c r="G26" s="79">
        <f>(D26+E26+F26)</f>
        <v>80</v>
      </c>
      <c r="H26" s="80">
        <v>80</v>
      </c>
      <c r="I26" s="43">
        <f>IF(H26=G26,0,1)</f>
        <v>0</v>
      </c>
      <c r="J26" s="76">
        <f>+N26*40/100</f>
        <v>32</v>
      </c>
      <c r="K26" s="77">
        <f>+K27*16</f>
        <v>0</v>
      </c>
      <c r="L26" s="78">
        <f>(J26+0)+((J26+0)*1.5)-((J26+0)+K26)</f>
        <v>48</v>
      </c>
      <c r="M26" s="79">
        <f>(J26+K26+L26)</f>
        <v>80</v>
      </c>
      <c r="N26" s="80">
        <v>80</v>
      </c>
      <c r="O26" s="43">
        <f>IF(N26=M26,0,1)</f>
        <v>0</v>
      </c>
      <c r="P26" s="76">
        <f>+T26*40/100</f>
        <v>64</v>
      </c>
      <c r="Q26" s="77">
        <f>+Q27*16</f>
        <v>32</v>
      </c>
      <c r="R26" s="78">
        <f>(P26+0)+((P26+0)*1.5)-((P26+0)+Q26)</f>
        <v>64</v>
      </c>
      <c r="S26" s="79">
        <f>(P26+Q26+R26)</f>
        <v>160</v>
      </c>
      <c r="T26" s="80">
        <v>160</v>
      </c>
      <c r="U26" s="43">
        <f>IF(T26=S26,0,1)</f>
        <v>0</v>
      </c>
      <c r="V26" s="76">
        <f>+Z26*40/100</f>
        <v>64</v>
      </c>
      <c r="W26" s="77">
        <f>+W27*16</f>
        <v>64</v>
      </c>
      <c r="X26" s="78">
        <f>(V26+0)+((V26+0)*1.5)-((V26+0)+W26)</f>
        <v>32</v>
      </c>
      <c r="Y26" s="79">
        <f>(V26+W26+X26)</f>
        <v>160</v>
      </c>
      <c r="Z26" s="80">
        <v>160</v>
      </c>
      <c r="AA26" s="43">
        <f>IF(Z26=Y26,0,1)</f>
        <v>0</v>
      </c>
      <c r="AB26" s="76">
        <f>+AF26*40/100</f>
        <v>96</v>
      </c>
      <c r="AC26" s="77">
        <f>+AC27*16</f>
        <v>64</v>
      </c>
      <c r="AD26" s="78">
        <f>(AB26+0)+((AB26+0)*1.5)-((AB26+0)+AC26)</f>
        <v>80</v>
      </c>
      <c r="AE26" s="79">
        <f>(AB26+AC26+AD26)</f>
        <v>240</v>
      </c>
      <c r="AF26" s="80">
        <v>240</v>
      </c>
      <c r="AG26" s="43">
        <f>IF(AF26=AE26,0,1)</f>
        <v>0</v>
      </c>
      <c r="AH26" s="76">
        <f>+AL26*40/100</f>
        <v>32</v>
      </c>
      <c r="AI26" s="77">
        <f>+AI27*16</f>
        <v>0</v>
      </c>
      <c r="AJ26" s="78">
        <f>(AH26+0)+((AH26+0)*1.5)-((AH26+0)+AI26)</f>
        <v>48</v>
      </c>
      <c r="AK26" s="79">
        <f>(AH26+AI26+AJ26)</f>
        <v>80</v>
      </c>
      <c r="AL26" s="80">
        <v>80</v>
      </c>
      <c r="AM26" s="43">
        <f>IF(AL32=AK32,0,1)</f>
        <v>0</v>
      </c>
      <c r="AN26"/>
      <c r="AS26" s="118"/>
      <c r="AT26" s="118"/>
      <c r="AU26" s="115">
        <v>60</v>
      </c>
      <c r="AV26" s="116"/>
      <c r="AW26" s="81">
        <f>H26+N26+T26+Z26+AF26+AL26</f>
        <v>800</v>
      </c>
      <c r="AY26"/>
      <c r="AZ26"/>
    </row>
    <row r="27" spans="2:52" ht="18.75" x14ac:dyDescent="0.3">
      <c r="B27" s="2"/>
      <c r="D27" s="82">
        <f>+H26/40</f>
        <v>2</v>
      </c>
      <c r="E27" s="77">
        <v>2</v>
      </c>
      <c r="F27" s="78">
        <f>(D27+0)+((D27+0)*1.5)-((D27+0)+E27)</f>
        <v>1</v>
      </c>
      <c r="G27" s="83">
        <f>(D27+E27+F27)</f>
        <v>5</v>
      </c>
      <c r="H27" s="84">
        <f>G27*16</f>
        <v>80</v>
      </c>
      <c r="I27"/>
      <c r="J27" s="82">
        <f>+N26/40</f>
        <v>2</v>
      </c>
      <c r="K27" s="85">
        <v>0</v>
      </c>
      <c r="L27" s="78">
        <f>(J27+0)+((J27+0)*1.5)-((J27+0)+K27)</f>
        <v>3</v>
      </c>
      <c r="M27" s="83">
        <f>(J27+K27+L27)</f>
        <v>5</v>
      </c>
      <c r="N27" s="84">
        <f>M27*16</f>
        <v>80</v>
      </c>
      <c r="O27"/>
      <c r="P27" s="82">
        <f>+T26/40</f>
        <v>4</v>
      </c>
      <c r="Q27" s="85">
        <v>2</v>
      </c>
      <c r="R27" s="86">
        <f>(P27+0)+((P27+0)*1.5)-((P27+0)+Q27)</f>
        <v>4</v>
      </c>
      <c r="S27" s="83">
        <f>(P27+Q27+R27)</f>
        <v>10</v>
      </c>
      <c r="T27" s="84">
        <f>S27*16</f>
        <v>160</v>
      </c>
      <c r="U27"/>
      <c r="V27" s="82">
        <f>+Z26/40</f>
        <v>4</v>
      </c>
      <c r="W27" s="85">
        <v>4</v>
      </c>
      <c r="X27" s="86">
        <f>(V27+0)+((V27+0)*1.5)-((V27+0)+W27)</f>
        <v>2</v>
      </c>
      <c r="Y27" s="83">
        <f>(V27+W27+X27)</f>
        <v>10</v>
      </c>
      <c r="Z27" s="84">
        <f>Y27*16</f>
        <v>160</v>
      </c>
      <c r="AA27"/>
      <c r="AB27" s="82">
        <f>+AF26/40</f>
        <v>6</v>
      </c>
      <c r="AC27" s="85">
        <v>4</v>
      </c>
      <c r="AD27" s="86">
        <f>(AB27+0)+((AB27+0)*1.5)-((AB27+0)+AC27)</f>
        <v>5</v>
      </c>
      <c r="AE27" s="83">
        <f>(AB27+AC27+AD27)</f>
        <v>15</v>
      </c>
      <c r="AF27" s="84">
        <f>AE27*16</f>
        <v>240</v>
      </c>
      <c r="AG27"/>
      <c r="AH27" s="82">
        <f>+AL26/40</f>
        <v>2</v>
      </c>
      <c r="AI27" s="85">
        <v>0</v>
      </c>
      <c r="AJ27" s="86">
        <f>(AH27+0)+((AH27+0)*1.5)-((AH27+0)+AI27)</f>
        <v>3</v>
      </c>
      <c r="AK27" s="83">
        <f>(AH27+AI27+AJ27)</f>
        <v>5</v>
      </c>
      <c r="AL27" s="84">
        <f>AK27*16</f>
        <v>80</v>
      </c>
      <c r="AN27"/>
      <c r="AS27" s="118"/>
      <c r="AT27">
        <f>SUM(E27+K27+Q27+W27+AC27+AI27)</f>
        <v>12</v>
      </c>
      <c r="AU27" s="62"/>
      <c r="AV27">
        <f>SUM(I27+O27+U27+AA27+AG27+AM27)</f>
        <v>0</v>
      </c>
      <c r="AW27" s="87"/>
      <c r="AY27" s="273"/>
      <c r="AZ27" s="273"/>
    </row>
    <row r="28" spans="2:52" ht="16.5" customHeight="1" x14ac:dyDescent="0.25">
      <c r="B28" s="2"/>
      <c r="D28" s="89"/>
      <c r="E28" s="89"/>
      <c r="F28" s="89"/>
      <c r="G28" s="89"/>
      <c r="H28" s="89"/>
      <c r="I28"/>
      <c r="J28" s="3"/>
      <c r="K28" s="3"/>
      <c r="L28" s="3"/>
      <c r="M28" s="3"/>
      <c r="N28" s="3"/>
      <c r="O28"/>
      <c r="P28" s="3"/>
      <c r="Q28" s="3"/>
      <c r="R28" s="3"/>
      <c r="S28" s="3"/>
      <c r="T28" s="3"/>
      <c r="U28"/>
      <c r="V28" s="3"/>
      <c r="W28" s="3"/>
      <c r="X28" s="3"/>
      <c r="Y28" s="3"/>
      <c r="Z28" s="3"/>
      <c r="AA28"/>
      <c r="AB28" s="3"/>
      <c r="AC28" s="3"/>
      <c r="AD28" s="3"/>
      <c r="AE28" s="3"/>
      <c r="AF28" s="3"/>
      <c r="AG28"/>
      <c r="AH28" s="3"/>
      <c r="AI28" s="3"/>
      <c r="AJ28" s="3"/>
      <c r="AK28" s="3"/>
      <c r="AL28" s="3"/>
      <c r="AR28" s="118"/>
      <c r="AS28" s="118"/>
      <c r="AT28" s="118"/>
      <c r="AU28" s="68"/>
      <c r="AV28" s="68"/>
      <c r="AW28" s="87"/>
      <c r="AY28" s="273"/>
      <c r="AZ28" s="273"/>
    </row>
    <row r="29" spans="2:52" ht="28.9" customHeight="1" x14ac:dyDescent="0.25">
      <c r="B29" s="9" t="s">
        <v>193</v>
      </c>
      <c r="D29" s="121" t="s">
        <v>158</v>
      </c>
      <c r="E29" s="8" t="s">
        <v>61</v>
      </c>
      <c r="F29" s="8"/>
      <c r="G29" s="8"/>
      <c r="H29" s="8"/>
      <c r="I29"/>
      <c r="J29" s="111" t="s">
        <v>158</v>
      </c>
      <c r="K29" s="7" t="s">
        <v>194</v>
      </c>
      <c r="L29" s="7"/>
      <c r="M29" s="7"/>
      <c r="N29" s="7"/>
      <c r="O29"/>
      <c r="P29" s="60" t="s">
        <v>161</v>
      </c>
      <c r="Q29" s="5" t="s">
        <v>67</v>
      </c>
      <c r="R29" s="5"/>
      <c r="S29" s="5"/>
      <c r="T29" s="5"/>
      <c r="U29"/>
      <c r="V29" s="59" t="s">
        <v>159</v>
      </c>
      <c r="W29" s="6" t="s">
        <v>195</v>
      </c>
      <c r="X29" s="6"/>
      <c r="Y29" s="6"/>
      <c r="Z29" s="6"/>
      <c r="AA29"/>
      <c r="AB29" s="126" t="s">
        <v>196</v>
      </c>
      <c r="AC29" s="274" t="s">
        <v>197</v>
      </c>
      <c r="AD29" s="274"/>
      <c r="AE29" s="274"/>
      <c r="AF29" s="274"/>
      <c r="AG29"/>
      <c r="AH29" s="61" t="s">
        <v>163</v>
      </c>
      <c r="AI29" s="4" t="s">
        <v>69</v>
      </c>
      <c r="AJ29" s="4"/>
      <c r="AK29" s="4"/>
      <c r="AL29" s="4"/>
      <c r="AR29" s="118"/>
      <c r="AS29" s="118"/>
      <c r="AT29" s="118"/>
      <c r="AU29" s="270" t="s">
        <v>184</v>
      </c>
      <c r="AV29" s="270"/>
      <c r="AW29" s="63"/>
      <c r="AY29"/>
      <c r="AZ29" s="29"/>
    </row>
    <row r="30" spans="2:52" ht="33.75" customHeight="1" x14ac:dyDescent="0.25">
      <c r="B30" s="9"/>
      <c r="D30" s="123"/>
      <c r="E30" s="8"/>
      <c r="F30" s="8"/>
      <c r="G30" s="8"/>
      <c r="H30" s="8"/>
      <c r="I30"/>
      <c r="J30" s="114"/>
      <c r="K30" s="7"/>
      <c r="L30" s="7"/>
      <c r="M30" s="7"/>
      <c r="N30" s="7"/>
      <c r="O30"/>
      <c r="P30" s="66"/>
      <c r="Q30" s="5"/>
      <c r="R30" s="5"/>
      <c r="S30" s="5"/>
      <c r="T30" s="5"/>
      <c r="U30"/>
      <c r="V30" s="65"/>
      <c r="W30" s="6"/>
      <c r="X30" s="6"/>
      <c r="Y30" s="6"/>
      <c r="Z30" s="6"/>
      <c r="AA30"/>
      <c r="AB30" s="127"/>
      <c r="AC30" s="274"/>
      <c r="AD30" s="274"/>
      <c r="AE30" s="274"/>
      <c r="AF30" s="274"/>
      <c r="AG30"/>
      <c r="AH30" s="67"/>
      <c r="AI30" s="4"/>
      <c r="AJ30" s="4"/>
      <c r="AK30" s="4"/>
      <c r="AL30" s="4"/>
      <c r="AR30" s="118"/>
      <c r="AS30" s="118"/>
      <c r="AT30" s="118"/>
      <c r="AU30" s="270"/>
      <c r="AV30" s="270"/>
      <c r="AW30" s="63"/>
      <c r="AY30" s="92" t="s">
        <v>198</v>
      </c>
      <c r="AZ30" s="120" t="s">
        <v>6</v>
      </c>
    </row>
    <row r="31" spans="2:52" ht="16.5" customHeight="1" x14ac:dyDescent="0.25">
      <c r="D31" s="70" t="s">
        <v>166</v>
      </c>
      <c r="E31" s="71" t="s">
        <v>167</v>
      </c>
      <c r="F31" s="72" t="s">
        <v>168</v>
      </c>
      <c r="G31" s="73" t="s">
        <v>169</v>
      </c>
      <c r="H31" s="74" t="s">
        <v>170</v>
      </c>
      <c r="I31"/>
      <c r="J31" s="70" t="s">
        <v>166</v>
      </c>
      <c r="K31" s="71" t="s">
        <v>167</v>
      </c>
      <c r="L31" s="72" t="s">
        <v>168</v>
      </c>
      <c r="M31" s="73" t="s">
        <v>169</v>
      </c>
      <c r="N31" s="74" t="s">
        <v>170</v>
      </c>
      <c r="O31"/>
      <c r="P31" s="70" t="s">
        <v>166</v>
      </c>
      <c r="Q31" s="71" t="s">
        <v>167</v>
      </c>
      <c r="R31" s="72" t="s">
        <v>168</v>
      </c>
      <c r="S31" s="73" t="s">
        <v>169</v>
      </c>
      <c r="T31" s="74" t="s">
        <v>170</v>
      </c>
      <c r="U31"/>
      <c r="V31" s="70" t="s">
        <v>166</v>
      </c>
      <c r="W31" s="71" t="s">
        <v>167</v>
      </c>
      <c r="X31" s="72" t="s">
        <v>168</v>
      </c>
      <c r="Y31" s="73" t="s">
        <v>169</v>
      </c>
      <c r="Z31" s="74" t="s">
        <v>170</v>
      </c>
      <c r="AA31"/>
      <c r="AB31" s="128" t="s">
        <v>166</v>
      </c>
      <c r="AC31" s="71" t="s">
        <v>166</v>
      </c>
      <c r="AD31" s="72" t="s">
        <v>168</v>
      </c>
      <c r="AE31" s="73" t="s">
        <v>169</v>
      </c>
      <c r="AF31" s="74" t="s">
        <v>170</v>
      </c>
      <c r="AG31"/>
      <c r="AH31" s="70" t="s">
        <v>166</v>
      </c>
      <c r="AI31" s="71" t="s">
        <v>167</v>
      </c>
      <c r="AJ31" s="72" t="s">
        <v>168</v>
      </c>
      <c r="AK31" s="73" t="s">
        <v>169</v>
      </c>
      <c r="AL31" s="74" t="s">
        <v>170</v>
      </c>
      <c r="AR31" s="118"/>
      <c r="AS31" s="118"/>
      <c r="AT31" s="118"/>
      <c r="AU31" s="129" t="s">
        <v>170</v>
      </c>
      <c r="AV31" s="130"/>
      <c r="AW31" s="75"/>
      <c r="AY31" s="275" t="s">
        <v>116</v>
      </c>
      <c r="AZ31" s="276">
        <f>SUM(Z58)</f>
        <v>80</v>
      </c>
    </row>
    <row r="32" spans="2:52" ht="15.75" x14ac:dyDescent="0.25">
      <c r="B32" s="2"/>
      <c r="D32" s="76">
        <f>+H32*40/100</f>
        <v>48</v>
      </c>
      <c r="E32" s="77">
        <f>+E33*16</f>
        <v>32</v>
      </c>
      <c r="F32" s="78">
        <f>(D32+0)+((D32+0)*1.5)-((D32+0)+E32)</f>
        <v>40</v>
      </c>
      <c r="G32" s="79">
        <f>(D32+E32+F32)</f>
        <v>120</v>
      </c>
      <c r="H32" s="80">
        <v>120</v>
      </c>
      <c r="I32" s="43">
        <f>IF(H32=G32,0,1)</f>
        <v>0</v>
      </c>
      <c r="J32" s="76">
        <f>+N32*40/100</f>
        <v>32</v>
      </c>
      <c r="K32" s="77">
        <f>+K33*16</f>
        <v>16</v>
      </c>
      <c r="L32" s="78">
        <f>(J32+0)+((J32+0)*1.5)-((J32+0)+K32)</f>
        <v>32</v>
      </c>
      <c r="M32" s="79">
        <f>(J32+K32+L32)</f>
        <v>80</v>
      </c>
      <c r="N32" s="80">
        <v>80</v>
      </c>
      <c r="O32" s="43">
        <f>IF(N32=M32,0,1)</f>
        <v>0</v>
      </c>
      <c r="P32" s="76">
        <f>+T32*40/100</f>
        <v>64</v>
      </c>
      <c r="Q32" s="77">
        <f>+Q33*16</f>
        <v>0</v>
      </c>
      <c r="R32" s="78">
        <f>(P32+0)+((P32+0)*1.5)-((P32+0)+Q32)</f>
        <v>96</v>
      </c>
      <c r="S32" s="79">
        <f>(P32+Q32+R32)</f>
        <v>160</v>
      </c>
      <c r="T32" s="80">
        <v>160</v>
      </c>
      <c r="U32" s="43">
        <f>IF(T32=S32,0,1)</f>
        <v>0</v>
      </c>
      <c r="V32" s="76">
        <f>+Z32*40/100</f>
        <v>96</v>
      </c>
      <c r="W32" s="77">
        <f>+W33*16</f>
        <v>112</v>
      </c>
      <c r="X32" s="78">
        <f>(V32+0)+((V32+0)*1.5)-((V32+0)+W32)</f>
        <v>32</v>
      </c>
      <c r="Y32" s="79">
        <f>(V32+W32+X32)</f>
        <v>240</v>
      </c>
      <c r="Z32" s="80">
        <v>240</v>
      </c>
      <c r="AA32" s="43">
        <f>IF(Z32=Y32,0,1)</f>
        <v>0</v>
      </c>
      <c r="AB32" s="76">
        <f>+AF32*40/100</f>
        <v>32</v>
      </c>
      <c r="AC32" s="77">
        <f>+AC33*16</f>
        <v>0</v>
      </c>
      <c r="AD32" s="78">
        <f>(AB32+0)+((AB32+0)*1.5)-((AB32+0)+AC32)</f>
        <v>48</v>
      </c>
      <c r="AE32" s="79">
        <f>(AB32+AC32+AD32)</f>
        <v>80</v>
      </c>
      <c r="AF32" s="80">
        <v>80</v>
      </c>
      <c r="AG32" s="43">
        <f>IF(AF32=AE32,0,1)</f>
        <v>0</v>
      </c>
      <c r="AH32" s="76">
        <f>+AL32*40/100</f>
        <v>48</v>
      </c>
      <c r="AI32" s="77">
        <f>+AI33*16</f>
        <v>0</v>
      </c>
      <c r="AJ32" s="78">
        <f>(AH32+0)+((AH32+0)*1.5)-((AH32+0)+AI32)</f>
        <v>72</v>
      </c>
      <c r="AK32" s="79">
        <f>(AH32+AI32+AJ32)</f>
        <v>120</v>
      </c>
      <c r="AL32" s="80">
        <v>120</v>
      </c>
      <c r="AM32" s="43" t="e">
        <f>IF(#REF!=#REF!,0,1)</f>
        <v>#REF!</v>
      </c>
      <c r="AR32" s="118"/>
      <c r="AS32" s="118"/>
      <c r="AT32" s="118"/>
      <c r="AU32" s="115">
        <v>60</v>
      </c>
      <c r="AV32" s="116"/>
      <c r="AW32" s="81">
        <f>H32+N32+T32+Z32+AF32+AL32</f>
        <v>800</v>
      </c>
      <c r="AY32" s="275"/>
      <c r="AZ32" s="276"/>
    </row>
    <row r="33" spans="2:52" ht="18.75" x14ac:dyDescent="0.3">
      <c r="B33" s="2"/>
      <c r="D33" s="82">
        <f>+H32/40</f>
        <v>3</v>
      </c>
      <c r="E33" s="77">
        <v>2</v>
      </c>
      <c r="F33" s="78">
        <f>(D33+0)+((D33+0)*1.5)-((D33+0)+E33)</f>
        <v>2.5</v>
      </c>
      <c r="G33" s="83">
        <f>(D33+E33+F33)</f>
        <v>7.5</v>
      </c>
      <c r="H33" s="84">
        <f>G33*16</f>
        <v>120</v>
      </c>
      <c r="I33"/>
      <c r="J33" s="82">
        <f>+N32/40</f>
        <v>2</v>
      </c>
      <c r="K33" s="85">
        <v>1</v>
      </c>
      <c r="L33" s="86">
        <f>(J33+0)+((J33+0)*1.5)-((J33+0)+K33)</f>
        <v>2</v>
      </c>
      <c r="M33" s="83">
        <f>(J33+K33+L33)</f>
        <v>5</v>
      </c>
      <c r="N33" s="84">
        <f>M33*16</f>
        <v>80</v>
      </c>
      <c r="O33"/>
      <c r="P33" s="82">
        <f>+T32/40</f>
        <v>4</v>
      </c>
      <c r="Q33" s="131">
        <v>0</v>
      </c>
      <c r="R33" s="86">
        <f>(P33+0)+((P33+0)*1.5)-((P33+0)+Q33)</f>
        <v>6</v>
      </c>
      <c r="S33" s="83">
        <f>(P33+Q33+R33)</f>
        <v>10</v>
      </c>
      <c r="T33" s="84">
        <f>S33*16</f>
        <v>160</v>
      </c>
      <c r="U33"/>
      <c r="V33" s="82">
        <f>+Z32/40</f>
        <v>6</v>
      </c>
      <c r="W33" s="85">
        <v>7</v>
      </c>
      <c r="X33" s="86">
        <f>(V33+0)+((V33+0)*1.5)-((V33+0)+W33)</f>
        <v>2</v>
      </c>
      <c r="Y33" s="83">
        <f>(V33+W33+X33)</f>
        <v>15</v>
      </c>
      <c r="Z33" s="84">
        <f>Y33*16</f>
        <v>240</v>
      </c>
      <c r="AA33"/>
      <c r="AB33" s="82">
        <f>+AF32/40</f>
        <v>2</v>
      </c>
      <c r="AC33" s="85">
        <v>0</v>
      </c>
      <c r="AD33" s="86">
        <f>(AB33+0)+((AB33+0)*1.5)-((AB33+0)+AC33)</f>
        <v>3</v>
      </c>
      <c r="AE33" s="83">
        <f>(AB33+AC33+AD33)</f>
        <v>5</v>
      </c>
      <c r="AF33" s="84">
        <f>AE33*16</f>
        <v>80</v>
      </c>
      <c r="AG33"/>
      <c r="AH33" s="82">
        <v>3</v>
      </c>
      <c r="AI33" s="85">
        <v>0</v>
      </c>
      <c r="AJ33" s="86">
        <f>(AH33+0)+((AH33+0)*1.5)-((AH33+0)+AI33)</f>
        <v>4.5</v>
      </c>
      <c r="AK33" s="83">
        <f>(AH33+AI33+AJ33)</f>
        <v>7.5</v>
      </c>
      <c r="AL33" s="84">
        <f>AK33*16</f>
        <v>120</v>
      </c>
      <c r="AS33" s="118"/>
      <c r="AT33">
        <f>SUM(E33+K33+Q33+W33+AC33+AI33)</f>
        <v>10</v>
      </c>
      <c r="AU33" s="62"/>
      <c r="AV33">
        <f>SUM(I33+O33+U33+AA33+AG33+AM33)</f>
        <v>0</v>
      </c>
      <c r="AW33" s="87"/>
      <c r="AY33" s="275"/>
      <c r="AZ33" s="276"/>
    </row>
    <row r="34" spans="2:52" ht="15" customHeight="1" x14ac:dyDescent="0.25">
      <c r="B34" s="2"/>
      <c r="D34" s="89"/>
      <c r="E34" s="89"/>
      <c r="F34" s="89"/>
      <c r="G34" s="89"/>
      <c r="H34" s="89"/>
      <c r="I34"/>
      <c r="J34" s="3"/>
      <c r="K34" s="3"/>
      <c r="L34" s="3"/>
      <c r="M34" s="3"/>
      <c r="N34" s="3"/>
      <c r="O34"/>
      <c r="P34" s="3"/>
      <c r="Q34" s="3"/>
      <c r="R34" s="3"/>
      <c r="S34" s="3"/>
      <c r="T34" s="3"/>
      <c r="U34"/>
      <c r="V34" s="3"/>
      <c r="W34" s="3"/>
      <c r="X34" s="3"/>
      <c r="Y34" s="3"/>
      <c r="Z34" s="3"/>
      <c r="AA34"/>
      <c r="AB34" s="3"/>
      <c r="AC34" s="3"/>
      <c r="AD34" s="3"/>
      <c r="AE34" s="3"/>
      <c r="AF34" s="3"/>
      <c r="AG34"/>
      <c r="AH34" s="3"/>
      <c r="AI34" s="3"/>
      <c r="AJ34" s="3"/>
      <c r="AK34" s="3"/>
      <c r="AL34" s="3"/>
      <c r="AR34" s="118"/>
      <c r="AS34" s="118"/>
      <c r="AT34" s="118"/>
      <c r="AU34" s="68"/>
      <c r="AV34" s="68"/>
      <c r="AW34" s="87"/>
      <c r="AY34" s="275"/>
      <c r="AZ34" s="276"/>
    </row>
    <row r="35" spans="2:52" ht="6.75" customHeight="1" x14ac:dyDescent="0.25">
      <c r="B35" s="88"/>
      <c r="D35" s="277"/>
      <c r="E35" s="277"/>
      <c r="F35" s="277"/>
      <c r="G35" s="277"/>
      <c r="H35" s="118"/>
      <c r="I35" s="119"/>
      <c r="J35" s="277"/>
      <c r="K35" s="277"/>
      <c r="L35" s="277"/>
      <c r="M35" s="277"/>
      <c r="N35" s="277"/>
      <c r="O35" s="119"/>
      <c r="P35" s="277"/>
      <c r="Q35" s="277"/>
      <c r="R35" s="277"/>
      <c r="S35" s="277"/>
      <c r="T35" s="277"/>
      <c r="U35" s="119"/>
      <c r="V35" s="277"/>
      <c r="W35" s="277"/>
      <c r="X35" s="277"/>
      <c r="Y35" s="277"/>
      <c r="Z35" s="277"/>
      <c r="AA35" s="119"/>
      <c r="AB35" s="277"/>
      <c r="AC35" s="277"/>
      <c r="AD35" s="277"/>
      <c r="AE35" s="277"/>
      <c r="AF35" s="277"/>
      <c r="AG35" s="119"/>
      <c r="AH35" s="277"/>
      <c r="AI35" s="277"/>
      <c r="AJ35" s="277"/>
      <c r="AK35" s="277"/>
      <c r="AL35" s="277"/>
      <c r="AM35" s="119"/>
      <c r="AN35" s="119"/>
      <c r="AR35" s="118"/>
      <c r="AS35" s="118"/>
      <c r="AT35" s="118"/>
      <c r="AU35" s="118"/>
      <c r="AV35" s="118"/>
      <c r="AW35" s="118"/>
      <c r="AY35" s="275"/>
      <c r="AZ35" s="276"/>
    </row>
    <row r="36" spans="2:52" ht="15" customHeight="1" x14ac:dyDescent="0.25">
      <c r="B36" s="9" t="s">
        <v>199</v>
      </c>
      <c r="D36" s="121" t="s">
        <v>158</v>
      </c>
      <c r="E36" s="8" t="s">
        <v>74</v>
      </c>
      <c r="F36" s="8"/>
      <c r="G36" s="8"/>
      <c r="H36" s="8"/>
      <c r="I36"/>
      <c r="J36" s="111" t="s">
        <v>158</v>
      </c>
      <c r="K36" s="7" t="s">
        <v>76</v>
      </c>
      <c r="L36" s="7"/>
      <c r="M36" s="7"/>
      <c r="N36" s="7"/>
      <c r="O36"/>
      <c r="P36" s="59" t="s">
        <v>159</v>
      </c>
      <c r="Q36" s="6" t="s">
        <v>200</v>
      </c>
      <c r="R36" s="6"/>
      <c r="S36" s="6"/>
      <c r="T36" s="6"/>
      <c r="U36"/>
      <c r="V36" s="60" t="s">
        <v>161</v>
      </c>
      <c r="W36" s="5" t="s">
        <v>80</v>
      </c>
      <c r="X36" s="5"/>
      <c r="Y36" s="5"/>
      <c r="Z36" s="5"/>
      <c r="AA36"/>
      <c r="AB36" s="132" t="s">
        <v>196</v>
      </c>
      <c r="AC36" s="274" t="s">
        <v>201</v>
      </c>
      <c r="AD36" s="274"/>
      <c r="AE36" s="274"/>
      <c r="AF36" s="274"/>
      <c r="AG36"/>
      <c r="AH36" s="61" t="s">
        <v>163</v>
      </c>
      <c r="AI36" s="4" t="s">
        <v>84</v>
      </c>
      <c r="AJ36" s="4"/>
      <c r="AK36" s="4"/>
      <c r="AL36" s="4"/>
      <c r="AR36" s="118"/>
      <c r="AS36" s="118"/>
      <c r="AT36" s="118"/>
      <c r="AU36" s="270" t="s">
        <v>184</v>
      </c>
      <c r="AV36" s="270"/>
      <c r="AW36" s="63"/>
      <c r="AY36" s="278" t="s">
        <v>202</v>
      </c>
      <c r="AZ36" s="276">
        <f>SUM(N64)</f>
        <v>320</v>
      </c>
    </row>
    <row r="37" spans="2:52" ht="45.75" customHeight="1" x14ac:dyDescent="0.25">
      <c r="B37" s="9"/>
      <c r="D37" s="123"/>
      <c r="E37" s="8"/>
      <c r="F37" s="8"/>
      <c r="G37" s="8"/>
      <c r="H37" s="8"/>
      <c r="I37"/>
      <c r="J37" s="114"/>
      <c r="K37" s="7"/>
      <c r="L37" s="7"/>
      <c r="M37" s="7"/>
      <c r="N37" s="7"/>
      <c r="O37"/>
      <c r="P37" s="65"/>
      <c r="Q37" s="6"/>
      <c r="R37" s="6"/>
      <c r="S37" s="6"/>
      <c r="T37" s="6"/>
      <c r="U37"/>
      <c r="V37" s="66"/>
      <c r="W37" s="5"/>
      <c r="X37" s="5"/>
      <c r="Y37" s="5"/>
      <c r="Z37" s="5"/>
      <c r="AA37"/>
      <c r="AB37" s="133"/>
      <c r="AC37" s="274"/>
      <c r="AD37" s="274"/>
      <c r="AE37" s="274"/>
      <c r="AF37" s="274"/>
      <c r="AG37"/>
      <c r="AH37" s="67"/>
      <c r="AI37" s="4"/>
      <c r="AJ37" s="4"/>
      <c r="AK37" s="4"/>
      <c r="AL37" s="4"/>
      <c r="AR37" s="118"/>
      <c r="AS37" s="118"/>
      <c r="AT37" s="118"/>
      <c r="AU37" s="270"/>
      <c r="AV37" s="270"/>
      <c r="AW37" s="63"/>
      <c r="AY37" s="278"/>
      <c r="AZ37" s="276"/>
    </row>
    <row r="38" spans="2:52" ht="16.5" customHeight="1" x14ac:dyDescent="0.25">
      <c r="D38" s="70" t="s">
        <v>166</v>
      </c>
      <c r="E38" s="71" t="s">
        <v>167</v>
      </c>
      <c r="F38" s="72" t="s">
        <v>168</v>
      </c>
      <c r="G38" s="73" t="s">
        <v>169</v>
      </c>
      <c r="H38" s="74" t="s">
        <v>170</v>
      </c>
      <c r="I38"/>
      <c r="J38" s="70" t="s">
        <v>166</v>
      </c>
      <c r="K38" s="71" t="s">
        <v>167</v>
      </c>
      <c r="L38" s="72" t="s">
        <v>168</v>
      </c>
      <c r="M38" s="73" t="s">
        <v>169</v>
      </c>
      <c r="N38" s="74" t="s">
        <v>170</v>
      </c>
      <c r="O38"/>
      <c r="P38" s="70" t="s">
        <v>166</v>
      </c>
      <c r="Q38" s="71" t="s">
        <v>167</v>
      </c>
      <c r="R38" s="72" t="s">
        <v>168</v>
      </c>
      <c r="S38" s="73" t="s">
        <v>169</v>
      </c>
      <c r="T38" s="74" t="s">
        <v>170</v>
      </c>
      <c r="U38"/>
      <c r="V38" s="70" t="s">
        <v>166</v>
      </c>
      <c r="W38" s="71" t="s">
        <v>167</v>
      </c>
      <c r="X38" s="72" t="s">
        <v>168</v>
      </c>
      <c r="Y38" s="73" t="s">
        <v>169</v>
      </c>
      <c r="Z38" s="74" t="s">
        <v>170</v>
      </c>
      <c r="AA38"/>
      <c r="AB38" s="70" t="s">
        <v>166</v>
      </c>
      <c r="AC38" s="71" t="s">
        <v>167</v>
      </c>
      <c r="AD38" s="72" t="s">
        <v>168</v>
      </c>
      <c r="AE38" s="73" t="s">
        <v>169</v>
      </c>
      <c r="AF38" s="74" t="s">
        <v>170</v>
      </c>
      <c r="AG38"/>
      <c r="AH38" s="70" t="s">
        <v>166</v>
      </c>
      <c r="AI38" s="71" t="s">
        <v>167</v>
      </c>
      <c r="AJ38" s="72" t="s">
        <v>168</v>
      </c>
      <c r="AK38" s="73" t="s">
        <v>169</v>
      </c>
      <c r="AL38" s="74" t="s">
        <v>170</v>
      </c>
      <c r="AR38" s="118"/>
      <c r="AS38" s="118"/>
      <c r="AT38" s="118"/>
      <c r="AU38" s="129" t="s">
        <v>170</v>
      </c>
      <c r="AV38" s="130"/>
      <c r="AW38" s="75"/>
      <c r="AY38" s="279" t="s">
        <v>203</v>
      </c>
      <c r="AZ38" s="280">
        <f>SUM(AZ31:AZ37)</f>
        <v>400</v>
      </c>
    </row>
    <row r="39" spans="2:52" ht="15.75" x14ac:dyDescent="0.25">
      <c r="B39" s="2"/>
      <c r="D39" s="76">
        <f>+H39*40/100</f>
        <v>64</v>
      </c>
      <c r="E39" s="77">
        <f>+E40*16</f>
        <v>32</v>
      </c>
      <c r="F39" s="78">
        <f>(D39+0)+((D39+0)*1.5)-((D39+0)+E39)</f>
        <v>64</v>
      </c>
      <c r="G39" s="79">
        <f>(D39+E39+F39)</f>
        <v>160</v>
      </c>
      <c r="H39" s="80">
        <v>160</v>
      </c>
      <c r="I39" s="43">
        <f>IF(H39=G39,0,1)</f>
        <v>0</v>
      </c>
      <c r="J39" s="76">
        <f>+N39*40/100</f>
        <v>64</v>
      </c>
      <c r="K39" s="77">
        <f>+K40*16</f>
        <v>16</v>
      </c>
      <c r="L39" s="78">
        <f>(J39+0)+((J39+0)*1.5)-((J39+0)+K39)</f>
        <v>80</v>
      </c>
      <c r="M39" s="79">
        <f>(J39+K39+L39)</f>
        <v>160</v>
      </c>
      <c r="N39" s="80">
        <v>160</v>
      </c>
      <c r="O39" s="43">
        <f>IF(N39=M39,0,1)</f>
        <v>0</v>
      </c>
      <c r="P39" s="76">
        <f>+T39*40/100</f>
        <v>80</v>
      </c>
      <c r="Q39" s="77">
        <f>+Q40*16</f>
        <v>64</v>
      </c>
      <c r="R39" s="78">
        <f>(P39+0)+((P39+0)*1.5)-((P39+0)+Q39)</f>
        <v>56</v>
      </c>
      <c r="S39" s="79">
        <f>(P39+Q39+R39)</f>
        <v>200</v>
      </c>
      <c r="T39" s="80">
        <v>200</v>
      </c>
      <c r="U39" s="43">
        <f>IF(T39=S39,0,1)</f>
        <v>0</v>
      </c>
      <c r="V39" s="76">
        <f>+Z39*40/100</f>
        <v>32</v>
      </c>
      <c r="W39" s="77">
        <f>+W40*16</f>
        <v>16</v>
      </c>
      <c r="X39" s="78">
        <f>(V39+0)+((V39+0)*1.5)-((V39+0)+W39)</f>
        <v>32</v>
      </c>
      <c r="Y39" s="79">
        <f>(V39+W39+X39)</f>
        <v>80</v>
      </c>
      <c r="Z39" s="80">
        <v>80</v>
      </c>
      <c r="AA39" s="43">
        <f>IF(Z39=Y39,0,1)</f>
        <v>0</v>
      </c>
      <c r="AB39" s="76">
        <f>+AF39*40/100</f>
        <v>32</v>
      </c>
      <c r="AC39" s="77">
        <f>+AC40*16</f>
        <v>0</v>
      </c>
      <c r="AD39" s="78">
        <f>(AB39+0)+((AB39+0)*1.5)-((AB39+0)+AC39)</f>
        <v>48</v>
      </c>
      <c r="AE39" s="79">
        <f>(AB39+AC39+AD39)</f>
        <v>80</v>
      </c>
      <c r="AF39" s="80">
        <v>80</v>
      </c>
      <c r="AG39" s="43">
        <f>IF(AF39=AE39,0,1)</f>
        <v>0</v>
      </c>
      <c r="AH39" s="76">
        <f>+AL39*40/100</f>
        <v>48</v>
      </c>
      <c r="AI39" s="77">
        <f>+AI40*16</f>
        <v>32</v>
      </c>
      <c r="AJ39" s="78">
        <f>(AH39+0)+((AH39+0)*1.5)-((AH39+0)+AI39)</f>
        <v>40</v>
      </c>
      <c r="AK39" s="79">
        <f>(AH39+AI39+AJ39)</f>
        <v>120</v>
      </c>
      <c r="AL39" s="80">
        <v>120</v>
      </c>
      <c r="AM39" s="43">
        <f>IF(AL39=AK39,0,1)</f>
        <v>0</v>
      </c>
      <c r="AR39" s="118"/>
      <c r="AS39" s="118"/>
      <c r="AT39" s="118"/>
      <c r="AU39" s="115">
        <v>60</v>
      </c>
      <c r="AV39" s="116"/>
      <c r="AW39" s="81">
        <f>H39+N39+T39+Z39+AF39+AL39</f>
        <v>800</v>
      </c>
      <c r="AY39" s="279"/>
      <c r="AZ39" s="280"/>
    </row>
    <row r="40" spans="2:52" ht="18.75" x14ac:dyDescent="0.3">
      <c r="B40" s="2"/>
      <c r="D40" s="82">
        <f>+H39/40</f>
        <v>4</v>
      </c>
      <c r="E40" s="77">
        <v>2</v>
      </c>
      <c r="F40" s="78">
        <f>(D40+0)+((D40+0)*1.5)-((D40+0)+E40)</f>
        <v>4</v>
      </c>
      <c r="G40" s="83">
        <f>(D40+E40+F40)</f>
        <v>10</v>
      </c>
      <c r="H40" s="84">
        <f>G40*16</f>
        <v>160</v>
      </c>
      <c r="I40"/>
      <c r="J40" s="82">
        <f>+N39/40</f>
        <v>4</v>
      </c>
      <c r="K40" s="85">
        <v>1</v>
      </c>
      <c r="L40" s="86">
        <f>(J40+0)+((J40+0)*1.5)-((J40+0)+K40)</f>
        <v>5</v>
      </c>
      <c r="M40" s="83">
        <f>(J40+K40+L40)</f>
        <v>10</v>
      </c>
      <c r="N40" s="84">
        <f>M40*16</f>
        <v>160</v>
      </c>
      <c r="O40"/>
      <c r="P40" s="82">
        <f>+T39/40</f>
        <v>5</v>
      </c>
      <c r="Q40" s="85">
        <v>4</v>
      </c>
      <c r="R40" s="86">
        <f>(P40+0)+((P40+0)*1.5)-((P40+0)+Q40)</f>
        <v>3.5</v>
      </c>
      <c r="S40" s="83">
        <f>(P40+Q40+R40)</f>
        <v>12.5</v>
      </c>
      <c r="T40" s="84">
        <f>S40*16</f>
        <v>200</v>
      </c>
      <c r="U40"/>
      <c r="V40" s="82">
        <f>+Z39/40</f>
        <v>2</v>
      </c>
      <c r="W40" s="85">
        <v>1</v>
      </c>
      <c r="X40" s="86">
        <f>(V40+0)+((V40+0)*1.5)-((V40+0)+W40)</f>
        <v>2</v>
      </c>
      <c r="Y40" s="83">
        <f>(V40+W40+X40)</f>
        <v>5</v>
      </c>
      <c r="Z40" s="84">
        <f>Y40*16</f>
        <v>80</v>
      </c>
      <c r="AA40"/>
      <c r="AB40" s="82">
        <f>+AF39/40</f>
        <v>2</v>
      </c>
      <c r="AC40" s="85">
        <v>0</v>
      </c>
      <c r="AD40" s="86">
        <f>(AB40+0)+((AB40+0)*1.5)-((AB40+0)+AC40)</f>
        <v>3</v>
      </c>
      <c r="AE40" s="83">
        <f>(AB40+AC40+AD40)</f>
        <v>5</v>
      </c>
      <c r="AF40" s="84">
        <f>AE40*16</f>
        <v>80</v>
      </c>
      <c r="AG40"/>
      <c r="AH40" s="82">
        <f>+AL39/40</f>
        <v>3</v>
      </c>
      <c r="AI40" s="85">
        <v>2</v>
      </c>
      <c r="AJ40" s="86">
        <f>(AH40+0)+((AH40+0)*1.5)-((AH40+0)+AI40)</f>
        <v>2.5</v>
      </c>
      <c r="AK40" s="83">
        <f>(AH40+AI40+AJ40)</f>
        <v>7.5</v>
      </c>
      <c r="AL40" s="84">
        <f>AK40*16</f>
        <v>120</v>
      </c>
      <c r="AS40" s="118"/>
      <c r="AT40">
        <f>SUM(E40+K40+Q40+W40+AC40+AI40)</f>
        <v>10</v>
      </c>
      <c r="AU40" s="62"/>
      <c r="AV40">
        <f>SUM(I40+O40+U40+AA40+AG40+AM40)</f>
        <v>0</v>
      </c>
      <c r="AW40" s="87"/>
      <c r="AY40"/>
      <c r="AZ40"/>
    </row>
    <row r="41" spans="2:52" ht="15.75" customHeight="1" x14ac:dyDescent="0.25">
      <c r="B41" s="2"/>
      <c r="D41" s="89"/>
      <c r="E41" s="89"/>
      <c r="F41" s="89"/>
      <c r="G41" s="89"/>
      <c r="H41" s="89"/>
      <c r="I41"/>
      <c r="J41" s="3"/>
      <c r="K41" s="3"/>
      <c r="L41" s="3"/>
      <c r="M41" s="3"/>
      <c r="N41" s="3"/>
      <c r="O41"/>
      <c r="P41" s="3"/>
      <c r="Q41" s="3"/>
      <c r="R41" s="3"/>
      <c r="S41" s="3"/>
      <c r="T41" s="3"/>
      <c r="U41"/>
      <c r="V41" s="3"/>
      <c r="W41" s="3"/>
      <c r="X41" s="3"/>
      <c r="Y41" s="3"/>
      <c r="Z41" s="3"/>
      <c r="AA41"/>
      <c r="AB41" s="3"/>
      <c r="AC41" s="3"/>
      <c r="AD41" s="3"/>
      <c r="AE41" s="3"/>
      <c r="AF41" s="3"/>
      <c r="AG41"/>
      <c r="AH41" s="3"/>
      <c r="AI41" s="3"/>
      <c r="AJ41" s="3"/>
      <c r="AK41" s="3"/>
      <c r="AL41" s="3"/>
      <c r="AR41" s="118"/>
      <c r="AS41" s="118"/>
      <c r="AT41" s="118"/>
      <c r="AU41" s="68"/>
      <c r="AV41" s="68"/>
      <c r="AW41" s="87"/>
      <c r="AY41" s="281" t="s">
        <v>204</v>
      </c>
      <c r="AZ41" s="282">
        <f>SUM(AZ38+AZ25+AZ17)</f>
        <v>8000</v>
      </c>
    </row>
    <row r="42" spans="2:52" ht="32.25" customHeight="1" x14ac:dyDescent="0.25">
      <c r="B42" s="9" t="s">
        <v>205</v>
      </c>
      <c r="D42" s="121" t="s">
        <v>158</v>
      </c>
      <c r="E42" s="8" t="s">
        <v>87</v>
      </c>
      <c r="F42" s="8"/>
      <c r="G42" s="8"/>
      <c r="H42" s="8"/>
      <c r="I42"/>
      <c r="J42" s="111" t="s">
        <v>158</v>
      </c>
      <c r="K42" s="7" t="s">
        <v>89</v>
      </c>
      <c r="L42" s="7"/>
      <c r="M42" s="7"/>
      <c r="N42" s="7"/>
      <c r="O42"/>
      <c r="P42" s="59" t="s">
        <v>159</v>
      </c>
      <c r="Q42" s="6" t="s">
        <v>154</v>
      </c>
      <c r="R42" s="6"/>
      <c r="S42" s="6"/>
      <c r="T42" s="6"/>
      <c r="U42"/>
      <c r="V42" s="60" t="s">
        <v>161</v>
      </c>
      <c r="W42" s="5" t="s">
        <v>206</v>
      </c>
      <c r="X42" s="5"/>
      <c r="Y42" s="5"/>
      <c r="Z42" s="5"/>
      <c r="AA42"/>
      <c r="AB42" s="61" t="s">
        <v>163</v>
      </c>
      <c r="AC42" s="4" t="s">
        <v>97</v>
      </c>
      <c r="AD42" s="4"/>
      <c r="AE42" s="4"/>
      <c r="AF42" s="4"/>
      <c r="AG42"/>
      <c r="AH42" s="134" t="s">
        <v>207</v>
      </c>
      <c r="AI42" s="283" t="s">
        <v>208</v>
      </c>
      <c r="AJ42" s="283"/>
      <c r="AK42" s="283"/>
      <c r="AL42" s="283"/>
      <c r="AR42" s="118"/>
      <c r="AS42" s="118"/>
      <c r="AT42" s="118"/>
      <c r="AU42" s="270" t="s">
        <v>184</v>
      </c>
      <c r="AV42" s="270"/>
      <c r="AW42" s="63"/>
      <c r="AY42" s="281"/>
      <c r="AZ42" s="282"/>
    </row>
    <row r="43" spans="2:52" ht="32.25" customHeight="1" x14ac:dyDescent="0.25">
      <c r="B43" s="9"/>
      <c r="D43" s="123"/>
      <c r="E43" s="8"/>
      <c r="F43" s="8"/>
      <c r="G43" s="8"/>
      <c r="H43" s="8"/>
      <c r="I43"/>
      <c r="J43" s="114"/>
      <c r="K43" s="7"/>
      <c r="L43" s="7"/>
      <c r="M43" s="7"/>
      <c r="N43" s="7"/>
      <c r="O43"/>
      <c r="P43" s="65"/>
      <c r="Q43" s="6"/>
      <c r="R43" s="6"/>
      <c r="S43" s="6"/>
      <c r="T43" s="6"/>
      <c r="U43"/>
      <c r="V43" s="66"/>
      <c r="W43" s="5"/>
      <c r="X43" s="5"/>
      <c r="Y43" s="5"/>
      <c r="Z43" s="5"/>
      <c r="AA43"/>
      <c r="AB43" s="67"/>
      <c r="AC43" s="4"/>
      <c r="AD43" s="4"/>
      <c r="AE43" s="4"/>
      <c r="AF43" s="4"/>
      <c r="AG43"/>
      <c r="AH43" s="135"/>
      <c r="AI43" s="283"/>
      <c r="AJ43" s="283"/>
      <c r="AK43" s="283"/>
      <c r="AL43" s="283"/>
      <c r="AR43" s="118"/>
      <c r="AS43" s="118"/>
      <c r="AT43" s="118"/>
      <c r="AU43" s="270"/>
      <c r="AV43" s="270"/>
      <c r="AW43" s="63"/>
      <c r="AY43"/>
      <c r="AZ43"/>
    </row>
    <row r="44" spans="2:52" ht="15.75" x14ac:dyDescent="0.25">
      <c r="D44" s="70" t="s">
        <v>166</v>
      </c>
      <c r="E44" s="71" t="s">
        <v>167</v>
      </c>
      <c r="F44" s="72" t="s">
        <v>168</v>
      </c>
      <c r="G44" s="73" t="s">
        <v>169</v>
      </c>
      <c r="H44" s="74" t="s">
        <v>170</v>
      </c>
      <c r="I44"/>
      <c r="J44" s="70" t="s">
        <v>166</v>
      </c>
      <c r="K44" s="71" t="s">
        <v>167</v>
      </c>
      <c r="L44" s="72" t="s">
        <v>168</v>
      </c>
      <c r="M44" s="73" t="s">
        <v>169</v>
      </c>
      <c r="N44" s="74" t="s">
        <v>170</v>
      </c>
      <c r="O44"/>
      <c r="P44" s="70" t="s">
        <v>166</v>
      </c>
      <c r="Q44" s="71" t="s">
        <v>167</v>
      </c>
      <c r="R44" s="72" t="s">
        <v>168</v>
      </c>
      <c r="S44" s="73" t="s">
        <v>169</v>
      </c>
      <c r="T44" s="74" t="s">
        <v>170</v>
      </c>
      <c r="U44"/>
      <c r="V44" s="70" t="s">
        <v>166</v>
      </c>
      <c r="W44" s="71" t="s">
        <v>167</v>
      </c>
      <c r="X44" s="72" t="s">
        <v>168</v>
      </c>
      <c r="Y44" s="73" t="s">
        <v>169</v>
      </c>
      <c r="Z44" s="74" t="s">
        <v>170</v>
      </c>
      <c r="AA44"/>
      <c r="AB44" s="70" t="s">
        <v>166</v>
      </c>
      <c r="AC44" s="71" t="s">
        <v>167</v>
      </c>
      <c r="AD44" s="72" t="s">
        <v>168</v>
      </c>
      <c r="AE44" s="73" t="s">
        <v>169</v>
      </c>
      <c r="AF44" s="74" t="s">
        <v>170</v>
      </c>
      <c r="AG44"/>
      <c r="AH44" s="70" t="s">
        <v>166</v>
      </c>
      <c r="AI44" s="71" t="s">
        <v>167</v>
      </c>
      <c r="AJ44" s="72" t="s">
        <v>168</v>
      </c>
      <c r="AK44" s="73" t="s">
        <v>169</v>
      </c>
      <c r="AL44" s="74" t="s">
        <v>170</v>
      </c>
      <c r="AR44" s="118"/>
      <c r="AS44" s="118"/>
      <c r="AT44" s="118"/>
      <c r="AU44" s="129" t="s">
        <v>170</v>
      </c>
      <c r="AV44" s="130"/>
      <c r="AW44" s="75"/>
      <c r="AY44" s="136" t="s">
        <v>209</v>
      </c>
      <c r="AZ44" s="137"/>
    </row>
    <row r="45" spans="2:52" ht="15.75" x14ac:dyDescent="0.25">
      <c r="B45" s="2"/>
      <c r="D45" s="76">
        <f>+H45*40/100</f>
        <v>48</v>
      </c>
      <c r="E45" s="77">
        <f>+E46*16</f>
        <v>32</v>
      </c>
      <c r="F45" s="78">
        <f>(D45+0)+((D45+0)*1.5)-((D45+0)+E45)</f>
        <v>40</v>
      </c>
      <c r="G45" s="79">
        <f>(D45+E45+F45)</f>
        <v>120</v>
      </c>
      <c r="H45" s="80">
        <v>120</v>
      </c>
      <c r="I45" s="43">
        <f>IF(H45=G45,0,1)</f>
        <v>0</v>
      </c>
      <c r="J45" s="76">
        <f>+N45*40/100</f>
        <v>48</v>
      </c>
      <c r="K45" s="77">
        <f>+K46*16</f>
        <v>32</v>
      </c>
      <c r="L45" s="78">
        <f>(J45+0)+((J45+0)*1.5)-((J45+0)+K45)</f>
        <v>40</v>
      </c>
      <c r="M45" s="79">
        <f>(J45+K45+L45)</f>
        <v>120</v>
      </c>
      <c r="N45" s="80">
        <v>120</v>
      </c>
      <c r="O45" s="43">
        <f>IF(N45=M45,0,1)</f>
        <v>0</v>
      </c>
      <c r="P45" s="76">
        <f>+T45*40/100</f>
        <v>80</v>
      </c>
      <c r="Q45" s="77">
        <f>+Q46*16</f>
        <v>32</v>
      </c>
      <c r="R45" s="78">
        <f>(P45+0)+((P45+0)*1.5)-((P45+0)+Q45)</f>
        <v>88</v>
      </c>
      <c r="S45" s="79">
        <f>(P45+Q45+R45)</f>
        <v>200</v>
      </c>
      <c r="T45" s="80">
        <v>200</v>
      </c>
      <c r="U45" s="43">
        <f>IF(T45=S45,0,1)</f>
        <v>0</v>
      </c>
      <c r="V45" s="76">
        <f>+Z45*40/100</f>
        <v>32</v>
      </c>
      <c r="W45" s="77">
        <f>+W46*16</f>
        <v>16</v>
      </c>
      <c r="X45" s="78">
        <f>(V45+0)+((V45+0)*1.5)-((V45+0)+W45)</f>
        <v>32</v>
      </c>
      <c r="Y45" s="79">
        <f>(V45+W45+X45)</f>
        <v>80</v>
      </c>
      <c r="Z45" s="80">
        <v>80</v>
      </c>
      <c r="AA45" s="43">
        <f>IF(Z45=Y45,0,1)</f>
        <v>0</v>
      </c>
      <c r="AB45" s="76">
        <f>+AF45*40/100</f>
        <v>48</v>
      </c>
      <c r="AC45" s="77">
        <f>+AC46*16</f>
        <v>16</v>
      </c>
      <c r="AD45" s="78">
        <f>(AB45+0)+((AB45+0)*1.5)-((AB45+0)+AC45)</f>
        <v>56</v>
      </c>
      <c r="AE45" s="79">
        <f>(AB45+AC45+AD45)</f>
        <v>120</v>
      </c>
      <c r="AF45" s="80">
        <v>120</v>
      </c>
      <c r="AG45" s="43">
        <f>IF(AF45=AE45,0,1)</f>
        <v>0</v>
      </c>
      <c r="AH45" s="76">
        <f>+AL45*40/100</f>
        <v>64</v>
      </c>
      <c r="AI45" s="77">
        <f>+AI46*16</f>
        <v>32</v>
      </c>
      <c r="AJ45" s="78">
        <f>(AH45+0)+((AH45+0)*1.5)-((AH45+0)+AI45)</f>
        <v>64</v>
      </c>
      <c r="AK45" s="79">
        <f>(AH45+AI45+AJ45)</f>
        <v>160</v>
      </c>
      <c r="AL45" s="80">
        <v>160</v>
      </c>
      <c r="AM45" s="43">
        <f>IF(AL45=AK45,0,1)</f>
        <v>0</v>
      </c>
      <c r="AR45" s="118"/>
      <c r="AS45" s="118"/>
      <c r="AT45" s="118"/>
      <c r="AU45" s="115">
        <v>60</v>
      </c>
      <c r="AV45" s="116"/>
      <c r="AW45" s="81">
        <f>H45+N45+T45+Z45+AF45+AL45</f>
        <v>800</v>
      </c>
      <c r="AY45" s="138" t="s">
        <v>210</v>
      </c>
      <c r="AZ45" s="139" t="s">
        <v>6</v>
      </c>
    </row>
    <row r="46" spans="2:52" ht="18.75" x14ac:dyDescent="0.3">
      <c r="B46" s="2"/>
      <c r="D46" s="82">
        <f>+H45/40</f>
        <v>3</v>
      </c>
      <c r="E46" s="77">
        <v>2</v>
      </c>
      <c r="F46" s="78">
        <f>(D46+0)+((D46+0)*1.5)-((D46+0)+E46)</f>
        <v>2.5</v>
      </c>
      <c r="G46" s="83">
        <f>(D46+E46+F46)</f>
        <v>7.5</v>
      </c>
      <c r="H46" s="84">
        <f>G46*16</f>
        <v>120</v>
      </c>
      <c r="I46"/>
      <c r="J46" s="82">
        <f>+N45/40</f>
        <v>3</v>
      </c>
      <c r="K46" s="85">
        <v>2</v>
      </c>
      <c r="L46" s="86">
        <f>(J46+0)+((J46+0)*1.5)-((J46+0)+K46)</f>
        <v>2.5</v>
      </c>
      <c r="M46" s="83">
        <f>(J46+K46+L46)</f>
        <v>7.5</v>
      </c>
      <c r="N46" s="84">
        <f>M46*16</f>
        <v>120</v>
      </c>
      <c r="O46"/>
      <c r="P46" s="82">
        <f>+T45/40</f>
        <v>5</v>
      </c>
      <c r="Q46" s="85">
        <v>2</v>
      </c>
      <c r="R46" s="86">
        <f>(P46+0)+((P46+0)*1.5)-((P46+0)+Q46)</f>
        <v>5.5</v>
      </c>
      <c r="S46" s="83">
        <f>(P46+Q46+R46)</f>
        <v>12.5</v>
      </c>
      <c r="T46" s="84">
        <f>S46*16</f>
        <v>200</v>
      </c>
      <c r="U46"/>
      <c r="V46" s="82">
        <f>+Z45/40</f>
        <v>2</v>
      </c>
      <c r="W46" s="85">
        <v>1</v>
      </c>
      <c r="X46" s="86">
        <f>(V46+0)+((V46+0)*1.5)-((V46+0)+W46)</f>
        <v>2</v>
      </c>
      <c r="Y46" s="83">
        <f>(V46+W46+X46)</f>
        <v>5</v>
      </c>
      <c r="Z46" s="84">
        <f>Y46*16</f>
        <v>80</v>
      </c>
      <c r="AA46"/>
      <c r="AB46" s="82">
        <f>+AF45/40</f>
        <v>3</v>
      </c>
      <c r="AC46" s="85">
        <v>1</v>
      </c>
      <c r="AD46" s="86">
        <f>(AB46+0)+((AB46+0)*1.5)-((AB46+0)+AC46)</f>
        <v>3.5</v>
      </c>
      <c r="AE46" s="83">
        <f>(AB46+AC46+AD46)</f>
        <v>7.5</v>
      </c>
      <c r="AF46" s="84">
        <f>AE46*16</f>
        <v>120</v>
      </c>
      <c r="AG46"/>
      <c r="AH46" s="82">
        <f>+AL45/40</f>
        <v>4</v>
      </c>
      <c r="AI46" s="85">
        <v>2</v>
      </c>
      <c r="AJ46" s="86">
        <f>(AH46+0)+((AH46+0)*1.5)-((AH46+0)+AI46)</f>
        <v>4</v>
      </c>
      <c r="AK46" s="83">
        <f>(AH46+AI46+AJ46)</f>
        <v>10</v>
      </c>
      <c r="AL46" s="84">
        <f>AK46*16</f>
        <v>160</v>
      </c>
      <c r="AS46" s="118"/>
      <c r="AT46">
        <f>SUM(E46+K46+Q46+W46+AC46+AI46)</f>
        <v>10</v>
      </c>
      <c r="AU46" s="62"/>
      <c r="AV46">
        <f>SUM(I46+O46+U46+AA46+AG46+AM46)</f>
        <v>0</v>
      </c>
      <c r="AW46" s="87"/>
      <c r="AY46" s="140" t="s">
        <v>211</v>
      </c>
      <c r="AZ46" s="141">
        <f>SUM(H8+N8+T8+H14+N15+T15+Z15+H20+N20+T20+Z20+H26+N26+T26+Z26+H32+N32+H39+N39+H45+N45+H51+N51+T51+H57+N58)</f>
        <v>3360</v>
      </c>
    </row>
    <row r="47" spans="2:52" ht="15.75" x14ac:dyDescent="0.25">
      <c r="B47" s="2"/>
      <c r="D47" s="89"/>
      <c r="E47" s="89"/>
      <c r="F47" s="89"/>
      <c r="G47" s="89"/>
      <c r="H47" s="89"/>
      <c r="I47"/>
      <c r="J47" s="3"/>
      <c r="K47" s="3"/>
      <c r="L47" s="3"/>
      <c r="M47" s="3"/>
      <c r="N47" s="3"/>
      <c r="O47"/>
      <c r="P47" s="3"/>
      <c r="Q47" s="3"/>
      <c r="R47" s="3"/>
      <c r="S47" s="3"/>
      <c r="T47" s="3"/>
      <c r="U47"/>
      <c r="V47" s="3"/>
      <c r="W47" s="3"/>
      <c r="X47" s="3"/>
      <c r="Y47" s="3"/>
      <c r="Z47" s="3"/>
      <c r="AA47"/>
      <c r="AB47" s="3"/>
      <c r="AC47" s="3"/>
      <c r="AD47" s="3"/>
      <c r="AE47" s="3"/>
      <c r="AF47" s="3"/>
      <c r="AG47"/>
      <c r="AH47" s="3"/>
      <c r="AI47" s="3"/>
      <c r="AJ47" s="3"/>
      <c r="AK47" s="3"/>
      <c r="AL47" s="3"/>
      <c r="AR47" s="118"/>
      <c r="AS47" s="118"/>
      <c r="AT47" s="118"/>
      <c r="AU47" s="68"/>
      <c r="AV47" s="68"/>
      <c r="AW47" s="87"/>
      <c r="AY47" s="140" t="s">
        <v>212</v>
      </c>
      <c r="AZ47" s="141">
        <f>SUM(Z8+AF14+AL14+AF20+AL20+AF26+AL26+Z32+T39+T45+Z51+T57+H63)</f>
        <v>2280</v>
      </c>
    </row>
    <row r="48" spans="2:52" ht="53.25" customHeight="1" x14ac:dyDescent="0.25">
      <c r="B48" s="9" t="s">
        <v>213</v>
      </c>
      <c r="D48" s="121" t="s">
        <v>158</v>
      </c>
      <c r="E48" s="8" t="s">
        <v>214</v>
      </c>
      <c r="F48" s="8"/>
      <c r="G48" s="8"/>
      <c r="H48" s="8"/>
      <c r="I48"/>
      <c r="J48" s="111" t="s">
        <v>158</v>
      </c>
      <c r="K48" s="7" t="s">
        <v>102</v>
      </c>
      <c r="L48" s="7"/>
      <c r="M48" s="7"/>
      <c r="N48" s="7"/>
      <c r="O48"/>
      <c r="P48" s="111" t="s">
        <v>158</v>
      </c>
      <c r="Q48" s="7" t="s">
        <v>109</v>
      </c>
      <c r="R48" s="7"/>
      <c r="S48" s="7"/>
      <c r="T48" s="7"/>
      <c r="U48"/>
      <c r="V48" s="59" t="s">
        <v>159</v>
      </c>
      <c r="W48" s="6" t="s">
        <v>215</v>
      </c>
      <c r="X48" s="6"/>
      <c r="Y48" s="6"/>
      <c r="Z48" s="6"/>
      <c r="AA48"/>
      <c r="AB48" s="60" t="s">
        <v>161</v>
      </c>
      <c r="AC48" s="5" t="s">
        <v>106</v>
      </c>
      <c r="AD48" s="5"/>
      <c r="AE48" s="5"/>
      <c r="AF48" s="5"/>
      <c r="AG48"/>
      <c r="AH48" s="134" t="s">
        <v>207</v>
      </c>
      <c r="AI48" s="283" t="s">
        <v>93</v>
      </c>
      <c r="AJ48" s="283"/>
      <c r="AK48" s="283"/>
      <c r="AL48" s="283"/>
      <c r="AR48" s="118"/>
      <c r="AS48" s="118"/>
      <c r="AT48" s="118"/>
      <c r="AU48" s="270" t="s">
        <v>216</v>
      </c>
      <c r="AV48" s="270"/>
      <c r="AW48" s="63"/>
      <c r="AY48" s="140" t="s">
        <v>217</v>
      </c>
      <c r="AZ48" s="141">
        <f>SUM(AF8+T32+Z39+AF51+Z57+N63)</f>
        <v>880</v>
      </c>
    </row>
    <row r="49" spans="2:52" ht="28.5" customHeight="1" x14ac:dyDescent="0.25">
      <c r="B49" s="9"/>
      <c r="D49" s="123"/>
      <c r="E49" s="8"/>
      <c r="F49" s="8"/>
      <c r="G49" s="8"/>
      <c r="H49" s="8"/>
      <c r="I49"/>
      <c r="J49" s="114"/>
      <c r="K49" s="7"/>
      <c r="L49" s="7"/>
      <c r="M49" s="7"/>
      <c r="N49" s="7"/>
      <c r="O49"/>
      <c r="P49" s="114"/>
      <c r="Q49" s="7"/>
      <c r="R49" s="7"/>
      <c r="S49" s="7"/>
      <c r="T49" s="7"/>
      <c r="U49"/>
      <c r="V49" s="65"/>
      <c r="W49" s="6"/>
      <c r="X49" s="6"/>
      <c r="Y49" s="6"/>
      <c r="Z49" s="6"/>
      <c r="AA49"/>
      <c r="AB49" s="66"/>
      <c r="AC49" s="5"/>
      <c r="AD49" s="5"/>
      <c r="AE49" s="5"/>
      <c r="AF49" s="5"/>
      <c r="AG49"/>
      <c r="AH49" s="135"/>
      <c r="AI49" s="283"/>
      <c r="AJ49" s="283"/>
      <c r="AK49" s="283"/>
      <c r="AL49" s="283"/>
      <c r="AS49" s="118"/>
      <c r="AT49" s="118"/>
      <c r="AU49" s="270"/>
      <c r="AV49" s="270"/>
      <c r="AW49" s="63"/>
      <c r="AY49" s="140" t="s">
        <v>218</v>
      </c>
      <c r="AZ49" s="141">
        <f>SUM(T64+AL58+AF58+Z46+AF40+AF33)</f>
        <v>560</v>
      </c>
    </row>
    <row r="50" spans="2:52" ht="15.75" x14ac:dyDescent="0.25">
      <c r="D50" s="70" t="s">
        <v>166</v>
      </c>
      <c r="E50" s="71" t="s">
        <v>167</v>
      </c>
      <c r="F50" s="72" t="s">
        <v>168</v>
      </c>
      <c r="G50" s="73" t="s">
        <v>169</v>
      </c>
      <c r="H50" s="74" t="s">
        <v>170</v>
      </c>
      <c r="I50"/>
      <c r="J50" s="70" t="s">
        <v>166</v>
      </c>
      <c r="K50" s="71" t="s">
        <v>167</v>
      </c>
      <c r="L50" s="72" t="s">
        <v>168</v>
      </c>
      <c r="M50" s="73" t="s">
        <v>169</v>
      </c>
      <c r="N50" s="74" t="s">
        <v>170</v>
      </c>
      <c r="O50"/>
      <c r="P50" s="70" t="s">
        <v>166</v>
      </c>
      <c r="Q50" s="71" t="s">
        <v>167</v>
      </c>
      <c r="R50" s="72" t="s">
        <v>168</v>
      </c>
      <c r="S50" s="73" t="s">
        <v>169</v>
      </c>
      <c r="T50" s="74" t="s">
        <v>170</v>
      </c>
      <c r="U50"/>
      <c r="V50" s="70" t="s">
        <v>166</v>
      </c>
      <c r="W50" s="71" t="s">
        <v>167</v>
      </c>
      <c r="X50" s="72" t="s">
        <v>168</v>
      </c>
      <c r="Y50" s="73" t="s">
        <v>169</v>
      </c>
      <c r="Z50" s="74" t="s">
        <v>170</v>
      </c>
      <c r="AA50"/>
      <c r="AB50" s="70" t="s">
        <v>166</v>
      </c>
      <c r="AC50" s="71" t="s">
        <v>167</v>
      </c>
      <c r="AD50" s="72" t="s">
        <v>168</v>
      </c>
      <c r="AE50" s="73" t="s">
        <v>169</v>
      </c>
      <c r="AF50" s="74" t="s">
        <v>170</v>
      </c>
      <c r="AG50"/>
      <c r="AH50" s="70" t="s">
        <v>166</v>
      </c>
      <c r="AI50" s="71" t="s">
        <v>167</v>
      </c>
      <c r="AJ50" s="72" t="s">
        <v>168</v>
      </c>
      <c r="AK50" s="73" t="s">
        <v>169</v>
      </c>
      <c r="AL50" s="74" t="s">
        <v>170</v>
      </c>
      <c r="AR50" s="118"/>
      <c r="AS50" s="118"/>
      <c r="AT50" s="118"/>
      <c r="AU50" s="129" t="s">
        <v>170</v>
      </c>
      <c r="AV50" s="130"/>
      <c r="AW50" s="75"/>
      <c r="AY50" s="140" t="s">
        <v>219</v>
      </c>
      <c r="AZ50" s="141">
        <f>SUM(AL9+AL33+AL40+AF46+Z64)</f>
        <v>520</v>
      </c>
    </row>
    <row r="51" spans="2:52" ht="15.75" x14ac:dyDescent="0.25">
      <c r="B51" s="2"/>
      <c r="D51" s="76">
        <f>+H51*40/100</f>
        <v>48</v>
      </c>
      <c r="E51" s="77">
        <f>+E52*16</f>
        <v>32</v>
      </c>
      <c r="F51" s="78">
        <f>(D51+0)+((D51+0)*1.5)-((D51+0)+E51)</f>
        <v>40</v>
      </c>
      <c r="G51" s="79">
        <f>(D51+E51+F51)</f>
        <v>120</v>
      </c>
      <c r="H51" s="80">
        <v>120</v>
      </c>
      <c r="I51" s="43">
        <f>IF(H51=G51,0,1)</f>
        <v>0</v>
      </c>
      <c r="J51" s="76">
        <f>+N51*40/100</f>
        <v>32</v>
      </c>
      <c r="K51" s="77">
        <f>+K52*16</f>
        <v>16</v>
      </c>
      <c r="L51" s="78">
        <f>(J51+0)+((J51+0)*1.5)-((J51+0)+K51)</f>
        <v>32</v>
      </c>
      <c r="M51" s="79">
        <f>(J51+K51+L51)</f>
        <v>80</v>
      </c>
      <c r="N51" s="80">
        <v>80</v>
      </c>
      <c r="O51" s="43">
        <f>IF(N51=M51,0,1)</f>
        <v>0</v>
      </c>
      <c r="P51" s="76">
        <f>+T51*40/100</f>
        <v>32</v>
      </c>
      <c r="Q51" s="77">
        <f>+Q52*16</f>
        <v>0</v>
      </c>
      <c r="R51" s="78">
        <f>(P51+0)+((P51+0)*1.5)-((P51+0)+Q51)</f>
        <v>48</v>
      </c>
      <c r="S51" s="79">
        <f>(P51+Q51+R51)</f>
        <v>80</v>
      </c>
      <c r="T51" s="80">
        <v>80</v>
      </c>
      <c r="U51" s="43">
        <f>IF(T51=S51,0,1)</f>
        <v>0</v>
      </c>
      <c r="V51" s="76">
        <f>+Z51*40/100</f>
        <v>80</v>
      </c>
      <c r="W51" s="77">
        <f>+W52*16</f>
        <v>64</v>
      </c>
      <c r="X51" s="78">
        <f>(V51+0)+((V51+0)*1.5)-((V51+0)+W51)</f>
        <v>56</v>
      </c>
      <c r="Y51" s="79">
        <f>(V51+W51+X51)</f>
        <v>200</v>
      </c>
      <c r="Z51" s="80">
        <v>200</v>
      </c>
      <c r="AA51" s="43">
        <f>IF(Z51=Y51,0,1)</f>
        <v>0</v>
      </c>
      <c r="AB51" s="76">
        <f>+AF51*40/100</f>
        <v>64</v>
      </c>
      <c r="AC51" s="77">
        <f>+AC52*16</f>
        <v>16</v>
      </c>
      <c r="AD51" s="78">
        <f>(AB51+0)+((AB51+0)*1.5)-((AB51+0)+AC51)</f>
        <v>80</v>
      </c>
      <c r="AE51" s="79">
        <f>(AB51+AC51+AD51)</f>
        <v>160</v>
      </c>
      <c r="AF51" s="80">
        <v>160</v>
      </c>
      <c r="AG51" s="43">
        <f>IF(AF51=AE51,0,1)</f>
        <v>0</v>
      </c>
      <c r="AH51" s="76">
        <f>+AL51*40/100</f>
        <v>64</v>
      </c>
      <c r="AI51" s="77">
        <f>+AI52*16</f>
        <v>32</v>
      </c>
      <c r="AJ51" s="78">
        <f>(AH51+0)+((AH51+0)*1.5)-((AH51+0)+AI51)</f>
        <v>64</v>
      </c>
      <c r="AK51" s="79">
        <f>(AH51+AI51+AJ51)</f>
        <v>160</v>
      </c>
      <c r="AL51" s="80">
        <v>160</v>
      </c>
      <c r="AM51" s="43">
        <f>IF(AL51=AK51,0,1)</f>
        <v>0</v>
      </c>
      <c r="AR51" s="118"/>
      <c r="AS51" s="118"/>
      <c r="AT51" s="118"/>
      <c r="AU51" s="115">
        <v>80</v>
      </c>
      <c r="AV51" s="116"/>
      <c r="AW51" s="81">
        <f>H51+N51+T51+Z51+AF51+AL51</f>
        <v>800</v>
      </c>
      <c r="AY51" s="140" t="s">
        <v>220</v>
      </c>
      <c r="AZ51" s="141">
        <f>SUM(AL46+AL52+AS58+AF64)</f>
        <v>400</v>
      </c>
    </row>
    <row r="52" spans="2:52" ht="18.75" x14ac:dyDescent="0.3">
      <c r="B52" s="2"/>
      <c r="D52" s="82">
        <f>+H51/40</f>
        <v>3</v>
      </c>
      <c r="E52" s="77">
        <v>2</v>
      </c>
      <c r="F52" s="78">
        <f>(D52+0)+((D52+0)*1.5)-((D52+0)+E52)</f>
        <v>2.5</v>
      </c>
      <c r="G52" s="83">
        <f>(D52+E52+F52)</f>
        <v>7.5</v>
      </c>
      <c r="H52" s="84">
        <f>G52*16</f>
        <v>120</v>
      </c>
      <c r="I52"/>
      <c r="J52" s="82">
        <f>+N51/40</f>
        <v>2</v>
      </c>
      <c r="K52" s="85">
        <v>1</v>
      </c>
      <c r="L52" s="86">
        <f>(J52+0)+((J52+0)*1.5)-((J52+0)+K52)</f>
        <v>2</v>
      </c>
      <c r="M52" s="83">
        <f>(J52+K52+L52)</f>
        <v>5</v>
      </c>
      <c r="N52" s="84">
        <f>M52*16</f>
        <v>80</v>
      </c>
      <c r="O52"/>
      <c r="P52" s="82">
        <f>+T51/40</f>
        <v>2</v>
      </c>
      <c r="Q52" s="85">
        <v>0</v>
      </c>
      <c r="R52" s="86">
        <f>(P52+0)+((P52+0)*1.5)-((P52+0)+Q52)</f>
        <v>3</v>
      </c>
      <c r="S52" s="83">
        <f>(P52+Q52+R52)</f>
        <v>5</v>
      </c>
      <c r="T52" s="84">
        <f>S52*16</f>
        <v>80</v>
      </c>
      <c r="U52"/>
      <c r="V52" s="82">
        <f>+Z51/40</f>
        <v>5</v>
      </c>
      <c r="W52" s="85">
        <v>4</v>
      </c>
      <c r="X52" s="86">
        <f>(V52+0)+((V52+0)*1.5)-((V52+0)+W52)</f>
        <v>3.5</v>
      </c>
      <c r="Y52" s="83">
        <f>(V52+W52+X52)</f>
        <v>12.5</v>
      </c>
      <c r="Z52" s="84">
        <f>Y52*16</f>
        <v>200</v>
      </c>
      <c r="AA52"/>
      <c r="AB52" s="82">
        <f>+AF51/40</f>
        <v>4</v>
      </c>
      <c r="AC52" s="85">
        <v>1</v>
      </c>
      <c r="AD52" s="86">
        <f>(AB52+0)+((AB52+0)*1.5)-((AB52+0)+AC52)</f>
        <v>5</v>
      </c>
      <c r="AE52" s="83">
        <f>(AB52+AC52+AD52)</f>
        <v>10</v>
      </c>
      <c r="AF52" s="84">
        <f>AE52*16</f>
        <v>160</v>
      </c>
      <c r="AG52"/>
      <c r="AH52" s="82">
        <f>+AL51/40</f>
        <v>4</v>
      </c>
      <c r="AI52" s="85">
        <v>2</v>
      </c>
      <c r="AJ52" s="86">
        <f>(AH52+0)+((AH52+0)*1.5)-((AH52+0)+AI52)</f>
        <v>4</v>
      </c>
      <c r="AK52" s="83">
        <f>(AH52+AI52+AJ52)</f>
        <v>10</v>
      </c>
      <c r="AL52" s="84">
        <f>AK52*16</f>
        <v>160</v>
      </c>
      <c r="AS52" s="118"/>
      <c r="AT52">
        <f>SUM(E52+K52+Q52+W52+AC52+AI52)</f>
        <v>10</v>
      </c>
      <c r="AU52" s="62"/>
      <c r="AV52">
        <f>SUM(I52+O52+U52+AA52+AG52+AM52)</f>
        <v>0</v>
      </c>
      <c r="AW52" s="87"/>
      <c r="AY52" s="142" t="s">
        <v>185</v>
      </c>
      <c r="AZ52" s="143">
        <f>SUM(AZ46:AZ51)</f>
        <v>8000</v>
      </c>
    </row>
    <row r="53" spans="2:52" x14ac:dyDescent="0.25">
      <c r="B53" s="2"/>
      <c r="D53" s="89"/>
      <c r="E53" s="89"/>
      <c r="F53" s="89"/>
      <c r="G53" s="89"/>
      <c r="H53" s="89"/>
      <c r="I53"/>
      <c r="J53" s="3"/>
      <c r="K53" s="3"/>
      <c r="L53" s="3"/>
      <c r="M53" s="3"/>
      <c r="N53" s="3"/>
      <c r="O53"/>
      <c r="P53" s="3"/>
      <c r="Q53" s="3"/>
      <c r="R53" s="3"/>
      <c r="S53" s="3"/>
      <c r="T53" s="3"/>
      <c r="U53"/>
      <c r="V53" s="3"/>
      <c r="W53" s="3"/>
      <c r="X53" s="3"/>
      <c r="Y53" s="3"/>
      <c r="Z53" s="3"/>
      <c r="AA53"/>
      <c r="AB53" s="3"/>
      <c r="AC53" s="3"/>
      <c r="AD53" s="3"/>
      <c r="AE53" s="3"/>
      <c r="AF53" s="3"/>
      <c r="AG53"/>
      <c r="AH53" s="3"/>
      <c r="AI53" s="3"/>
      <c r="AJ53" s="3"/>
      <c r="AK53" s="3"/>
      <c r="AL53" s="3"/>
      <c r="AR53" s="118"/>
      <c r="AS53" s="118"/>
      <c r="AT53" s="118"/>
      <c r="AU53" s="68"/>
      <c r="AV53" s="68"/>
      <c r="AW53" s="87"/>
      <c r="AY53"/>
      <c r="AZ53"/>
    </row>
    <row r="54" spans="2:52" ht="26.25" customHeight="1" x14ac:dyDescent="0.25">
      <c r="B54" s="9" t="s">
        <v>221</v>
      </c>
      <c r="D54" s="121" t="s">
        <v>158</v>
      </c>
      <c r="E54" s="7" t="s">
        <v>222</v>
      </c>
      <c r="F54" s="7"/>
      <c r="G54" s="7"/>
      <c r="H54" s="7"/>
      <c r="I54"/>
      <c r="J54" s="134" t="s">
        <v>207</v>
      </c>
      <c r="K54" s="283" t="s">
        <v>223</v>
      </c>
      <c r="L54" s="283"/>
      <c r="M54" s="283"/>
      <c r="N54" s="283"/>
      <c r="O54"/>
      <c r="P54" s="59" t="s">
        <v>159</v>
      </c>
      <c r="Q54" s="6" t="s">
        <v>224</v>
      </c>
      <c r="R54" s="6"/>
      <c r="S54" s="6"/>
      <c r="T54" s="6"/>
      <c r="U54"/>
      <c r="V54" s="60" t="s">
        <v>161</v>
      </c>
      <c r="W54" s="5" t="s">
        <v>116</v>
      </c>
      <c r="X54" s="5"/>
      <c r="Y54" s="5"/>
      <c r="Z54" s="5"/>
      <c r="AA54"/>
      <c r="AB54" s="144" t="s">
        <v>196</v>
      </c>
      <c r="AC54" s="284" t="s">
        <v>117</v>
      </c>
      <c r="AD54" s="284"/>
      <c r="AE54" s="284"/>
      <c r="AF54" s="284"/>
      <c r="AG54"/>
      <c r="AH54" s="144" t="s">
        <v>196</v>
      </c>
      <c r="AI54" s="284" t="s">
        <v>120</v>
      </c>
      <c r="AJ54" s="284"/>
      <c r="AK54" s="284"/>
      <c r="AL54" s="284"/>
      <c r="AN54"/>
      <c r="AT54" s="118"/>
      <c r="AU54" s="270" t="s">
        <v>216</v>
      </c>
      <c r="AV54" s="270"/>
      <c r="AW54" s="63"/>
      <c r="AY54" s="92" t="s">
        <v>225</v>
      </c>
      <c r="AZ54" s="120" t="s">
        <v>6</v>
      </c>
    </row>
    <row r="55" spans="2:52" ht="26.25" customHeight="1" x14ac:dyDescent="0.25">
      <c r="B55" s="9"/>
      <c r="D55" s="123"/>
      <c r="E55" s="7"/>
      <c r="F55" s="7"/>
      <c r="G55" s="7"/>
      <c r="H55" s="7"/>
      <c r="I55"/>
      <c r="J55" s="135"/>
      <c r="K55" s="283"/>
      <c r="L55" s="283"/>
      <c r="M55" s="283"/>
      <c r="N55" s="283"/>
      <c r="O55"/>
      <c r="P55" s="65"/>
      <c r="Q55" s="6"/>
      <c r="R55" s="6"/>
      <c r="S55" s="6"/>
      <c r="T55" s="6"/>
      <c r="U55"/>
      <c r="V55" s="66"/>
      <c r="W55" s="5"/>
      <c r="X55" s="5"/>
      <c r="Y55" s="5"/>
      <c r="Z55" s="5"/>
      <c r="AA55"/>
      <c r="AB55" s="145"/>
      <c r="AC55" s="284"/>
      <c r="AD55" s="284"/>
      <c r="AE55" s="284"/>
      <c r="AF55" s="284"/>
      <c r="AG55"/>
      <c r="AH55" s="145"/>
      <c r="AI55" s="284"/>
      <c r="AJ55" s="284"/>
      <c r="AK55" s="284"/>
      <c r="AL55" s="284"/>
      <c r="AN55"/>
      <c r="AT55" s="118"/>
      <c r="AU55" s="270"/>
      <c r="AV55" s="270"/>
      <c r="AW55" s="63"/>
      <c r="AY55" s="146" t="s">
        <v>226</v>
      </c>
      <c r="AZ55" s="147">
        <f>SUM(AW8+AW14+AW20)</f>
        <v>2400</v>
      </c>
    </row>
    <row r="56" spans="2:52" ht="26.25" customHeight="1" x14ac:dyDescent="0.25">
      <c r="D56" s="70" t="s">
        <v>166</v>
      </c>
      <c r="E56" s="71" t="s">
        <v>167</v>
      </c>
      <c r="F56" s="72" t="s">
        <v>168</v>
      </c>
      <c r="G56" s="73" t="s">
        <v>169</v>
      </c>
      <c r="H56" s="74" t="s">
        <v>170</v>
      </c>
      <c r="I56"/>
      <c r="J56" s="70" t="s">
        <v>166</v>
      </c>
      <c r="K56" s="71" t="s">
        <v>167</v>
      </c>
      <c r="L56" s="72" t="s">
        <v>168</v>
      </c>
      <c r="M56" s="73" t="s">
        <v>169</v>
      </c>
      <c r="N56" s="74" t="s">
        <v>170</v>
      </c>
      <c r="O56"/>
      <c r="P56" s="70" t="s">
        <v>166</v>
      </c>
      <c r="Q56" s="71" t="s">
        <v>167</v>
      </c>
      <c r="R56" s="72" t="s">
        <v>168</v>
      </c>
      <c r="S56" s="73" t="s">
        <v>169</v>
      </c>
      <c r="T56" s="74" t="s">
        <v>170</v>
      </c>
      <c r="U56"/>
      <c r="V56" s="70" t="s">
        <v>166</v>
      </c>
      <c r="W56" s="71" t="s">
        <v>167</v>
      </c>
      <c r="X56" s="72" t="s">
        <v>168</v>
      </c>
      <c r="Y56" s="73" t="s">
        <v>169</v>
      </c>
      <c r="Z56" s="74" t="s">
        <v>170</v>
      </c>
      <c r="AA56"/>
      <c r="AB56" s="70" t="s">
        <v>166</v>
      </c>
      <c r="AC56" s="71" t="s">
        <v>167</v>
      </c>
      <c r="AD56" s="72" t="s">
        <v>168</v>
      </c>
      <c r="AE56" s="73" t="s">
        <v>169</v>
      </c>
      <c r="AF56" s="74" t="s">
        <v>170</v>
      </c>
      <c r="AG56"/>
      <c r="AH56" s="70" t="s">
        <v>166</v>
      </c>
      <c r="AI56" s="71" t="s">
        <v>167</v>
      </c>
      <c r="AJ56" s="72" t="s">
        <v>168</v>
      </c>
      <c r="AK56" s="73" t="s">
        <v>169</v>
      </c>
      <c r="AL56" s="74" t="s">
        <v>170</v>
      </c>
      <c r="AN56"/>
      <c r="AT56" s="118"/>
      <c r="AU56" s="129" t="s">
        <v>170</v>
      </c>
      <c r="AV56" s="130"/>
      <c r="AW56" s="75"/>
      <c r="AY56" s="148" t="s">
        <v>227</v>
      </c>
      <c r="AZ56" s="147">
        <f>SUM(AW26+AW32+AW39+AW45)</f>
        <v>3200</v>
      </c>
    </row>
    <row r="57" spans="2:52" ht="21" x14ac:dyDescent="0.25">
      <c r="B57" s="99"/>
      <c r="D57" s="76">
        <f>+H57*40/100</f>
        <v>64</v>
      </c>
      <c r="E57" s="77">
        <f>+E58*16</f>
        <v>32</v>
      </c>
      <c r="F57" s="78">
        <f>(D57+0)+((D57+0)*1.5)-((D57+0)+E57)</f>
        <v>64</v>
      </c>
      <c r="G57" s="79">
        <f>(D57+E57+F57)</f>
        <v>160</v>
      </c>
      <c r="H57" s="80">
        <v>160</v>
      </c>
      <c r="I57" s="43">
        <f>IF(H57=G57,0,1)</f>
        <v>0</v>
      </c>
      <c r="J57" s="76">
        <f>+N57*40/100</f>
        <v>64</v>
      </c>
      <c r="K57" s="77">
        <f>+K58*16</f>
        <v>32</v>
      </c>
      <c r="L57" s="78">
        <f>(J57+0)+((J57+0)*1.5)-((J57+0)+K57)</f>
        <v>64</v>
      </c>
      <c r="M57" s="79">
        <f>(J57+K57+L57)</f>
        <v>160</v>
      </c>
      <c r="N57" s="80">
        <v>160</v>
      </c>
      <c r="O57"/>
      <c r="P57" s="76">
        <f>+T57*40/100</f>
        <v>96</v>
      </c>
      <c r="Q57" s="77">
        <f>+Q58*16</f>
        <v>96</v>
      </c>
      <c r="R57" s="78">
        <f>(P57+0)+((P57+0)*1.5)-((P57+0)+Q57)</f>
        <v>48</v>
      </c>
      <c r="S57" s="79">
        <f>(P57+Q57+R57)</f>
        <v>240</v>
      </c>
      <c r="T57" s="80">
        <v>240</v>
      </c>
      <c r="U57" s="43">
        <f>IF(T57=S57,0,1)</f>
        <v>0</v>
      </c>
      <c r="V57" s="76">
        <f>+Z57*40/100</f>
        <v>32</v>
      </c>
      <c r="W57" s="77">
        <f>+W58*16</f>
        <v>0</v>
      </c>
      <c r="X57" s="78">
        <f>(V57+0)+((V57+0)*1.5)-((V57+0)+W57)</f>
        <v>48</v>
      </c>
      <c r="Y57" s="79">
        <f>(V57+W57+X57)</f>
        <v>80</v>
      </c>
      <c r="Z57" s="80">
        <v>80</v>
      </c>
      <c r="AA57" s="43">
        <f>IF(Z57=Y57,0,1)</f>
        <v>0</v>
      </c>
      <c r="AB57" s="76">
        <f>+AF57*40/100</f>
        <v>32</v>
      </c>
      <c r="AC57" s="77">
        <f>+AC58*16</f>
        <v>0</v>
      </c>
      <c r="AD57" s="78">
        <f>(AB57+0)+((AB57+0)*1.5)-((AB57+0)+AC57)</f>
        <v>48</v>
      </c>
      <c r="AE57" s="79">
        <f>+AB57+AC57+AD57</f>
        <v>80</v>
      </c>
      <c r="AF57" s="80">
        <v>80</v>
      </c>
      <c r="AG57" s="43">
        <f>IF(AF57=AE57,0,1)</f>
        <v>0</v>
      </c>
      <c r="AH57" s="76">
        <f>+AL57*40/100</f>
        <v>32</v>
      </c>
      <c r="AI57" s="77">
        <f>+AI58*16</f>
        <v>0</v>
      </c>
      <c r="AJ57" s="78">
        <f>(AH57+0)+((AH57+0)*1.5)-((AH57+0)+AI57)</f>
        <v>48</v>
      </c>
      <c r="AK57" s="79">
        <f>(AH57+AI57+AJ57)</f>
        <v>80</v>
      </c>
      <c r="AL57" s="80">
        <v>80</v>
      </c>
      <c r="AM57" s="43">
        <f>IF(N57=M57,0,1)</f>
        <v>0</v>
      </c>
      <c r="AN57"/>
      <c r="AT57" s="118"/>
      <c r="AU57" s="115">
        <v>80</v>
      </c>
      <c r="AV57" s="116"/>
      <c r="AW57" s="81">
        <f>H57+T57+Z57+AF57+AL57+N57+AS57</f>
        <v>800</v>
      </c>
      <c r="AY57" s="149" t="s">
        <v>228</v>
      </c>
      <c r="AZ57" s="147">
        <f>SUM(AW51+AW57+AW63)</f>
        <v>2400</v>
      </c>
    </row>
    <row r="58" spans="2:52" ht="21" x14ac:dyDescent="0.3">
      <c r="B58" s="150"/>
      <c r="D58" s="82">
        <f>+H57/40</f>
        <v>4</v>
      </c>
      <c r="E58" s="77">
        <v>2</v>
      </c>
      <c r="F58" s="78">
        <f>(D58+0)+((D58+0)*1.5)-((D58+0)+E58)</f>
        <v>4</v>
      </c>
      <c r="G58" s="83">
        <f>(D58+E58+F58)</f>
        <v>10</v>
      </c>
      <c r="H58" s="84">
        <f>G58*16</f>
        <v>160</v>
      </c>
      <c r="I58"/>
      <c r="J58" s="82">
        <f>+N57/40</f>
        <v>4</v>
      </c>
      <c r="K58" s="85">
        <v>2</v>
      </c>
      <c r="L58" s="86">
        <f>(J58+0)+((J58+0)*1.5)-((J58+0)+K58)</f>
        <v>4</v>
      </c>
      <c r="M58" s="83">
        <f>(J58+K58+L58)</f>
        <v>10</v>
      </c>
      <c r="N58" s="84">
        <f>M58*16</f>
        <v>160</v>
      </c>
      <c r="O58"/>
      <c r="P58" s="82">
        <f>+T57/40</f>
        <v>6</v>
      </c>
      <c r="Q58" s="85">
        <v>6</v>
      </c>
      <c r="R58" s="86">
        <f>(P58+0)+((P58+0)*1.5)-((P58+0)+Q58)</f>
        <v>3</v>
      </c>
      <c r="S58" s="83">
        <f>(P58+Q58+R58)</f>
        <v>15</v>
      </c>
      <c r="T58" s="84">
        <f>S58*16</f>
        <v>240</v>
      </c>
      <c r="U58"/>
      <c r="V58" s="82">
        <f>+Z57/40</f>
        <v>2</v>
      </c>
      <c r="W58" s="85">
        <v>0</v>
      </c>
      <c r="X58" s="86">
        <f>(V58+0)+((V58+0)*1.5)-((V58+0)+W58)</f>
        <v>3</v>
      </c>
      <c r="Y58" s="83">
        <f>(V58+W58+X58)</f>
        <v>5</v>
      </c>
      <c r="Z58" s="84">
        <f>Y58*16</f>
        <v>80</v>
      </c>
      <c r="AA58"/>
      <c r="AB58" s="82">
        <f>+AF57/40</f>
        <v>2</v>
      </c>
      <c r="AC58" s="85">
        <v>0</v>
      </c>
      <c r="AD58" s="86">
        <f>(AB58+0)+((AB58+0)*1.5)-((AB58+0)+AC58)</f>
        <v>3</v>
      </c>
      <c r="AE58" s="83">
        <f>(AB58+AC58+AD58)</f>
        <v>5</v>
      </c>
      <c r="AF58" s="84">
        <f>AE58*16</f>
        <v>80</v>
      </c>
      <c r="AG58"/>
      <c r="AH58" s="82">
        <f>+AL57/40</f>
        <v>2</v>
      </c>
      <c r="AI58" s="85">
        <v>0</v>
      </c>
      <c r="AJ58" s="86">
        <f>(AH58+0)+((AH58+0)*1.5)-((AH58+0)+AI58)</f>
        <v>3</v>
      </c>
      <c r="AK58" s="83">
        <f>(AH58+AI58+AJ58)</f>
        <v>5</v>
      </c>
      <c r="AL58" s="84">
        <f>AK58*16</f>
        <v>80</v>
      </c>
      <c r="AN58"/>
      <c r="AT58">
        <f>SUM(E58+Q58+W58+AC58+AI58+K58+AP58)</f>
        <v>10</v>
      </c>
      <c r="AU58" s="62"/>
      <c r="AV58"/>
      <c r="AW58"/>
      <c r="AY58" s="151" t="s">
        <v>185</v>
      </c>
      <c r="AZ58" s="152">
        <f>SUM(AZ55:AZ57)</f>
        <v>8000</v>
      </c>
    </row>
    <row r="59" spans="2:52" s="44" customFormat="1" ht="21" x14ac:dyDescent="0.3">
      <c r="B59" s="150"/>
      <c r="D59" s="153"/>
      <c r="E59" s="154"/>
      <c r="F59" s="155"/>
      <c r="G59" s="156"/>
      <c r="H59" s="156"/>
      <c r="I59" s="157"/>
      <c r="J59" s="153"/>
      <c r="K59" s="153"/>
      <c r="L59" s="158"/>
      <c r="M59" s="156"/>
      <c r="N59" s="156"/>
      <c r="O59" s="157"/>
      <c r="P59" s="153"/>
      <c r="Q59" s="153"/>
      <c r="R59" s="158"/>
      <c r="S59" s="156"/>
      <c r="T59" s="156"/>
      <c r="U59" s="157"/>
      <c r="V59" s="153"/>
      <c r="W59" s="153"/>
      <c r="X59" s="158"/>
      <c r="Y59" s="156"/>
      <c r="Z59" s="156"/>
      <c r="AA59" s="157"/>
      <c r="AB59" s="153"/>
      <c r="AC59" s="153"/>
      <c r="AD59" s="158"/>
      <c r="AE59" s="156"/>
      <c r="AF59" s="156"/>
      <c r="AG59" s="157"/>
      <c r="AH59" s="68"/>
      <c r="AI59" s="68"/>
      <c r="AJ59" s="68"/>
      <c r="AK59" s="68"/>
      <c r="AL59" s="68"/>
      <c r="AM59" s="157"/>
      <c r="AN59" s="157"/>
      <c r="AR59" s="118"/>
      <c r="AS59" s="118"/>
      <c r="AT59" s="118"/>
      <c r="AU59" s="87"/>
      <c r="AW59" s="75"/>
      <c r="AY59" s="159"/>
      <c r="AZ59" s="159"/>
    </row>
    <row r="60" spans="2:52" ht="26.25" customHeight="1" x14ac:dyDescent="0.25">
      <c r="B60" s="9" t="s">
        <v>229</v>
      </c>
      <c r="D60" s="59" t="s">
        <v>159</v>
      </c>
      <c r="E60" s="6" t="s">
        <v>123</v>
      </c>
      <c r="F60" s="6"/>
      <c r="G60" s="6"/>
      <c r="H60" s="6"/>
      <c r="I60"/>
      <c r="J60" s="60" t="s">
        <v>161</v>
      </c>
      <c r="K60" s="5" t="s">
        <v>202</v>
      </c>
      <c r="L60" s="5"/>
      <c r="M60" s="5"/>
      <c r="N60" s="5"/>
      <c r="O60"/>
      <c r="P60" s="144" t="s">
        <v>196</v>
      </c>
      <c r="Q60" s="284" t="s">
        <v>125</v>
      </c>
      <c r="R60" s="284"/>
      <c r="S60" s="284"/>
      <c r="T60" s="284"/>
      <c r="U60"/>
      <c r="V60" s="61" t="s">
        <v>163</v>
      </c>
      <c r="W60" s="4" t="s">
        <v>129</v>
      </c>
      <c r="X60" s="4"/>
      <c r="Y60" s="4"/>
      <c r="Z60" s="4"/>
      <c r="AA60"/>
      <c r="AB60" s="134" t="s">
        <v>207</v>
      </c>
      <c r="AC60" s="283" t="s">
        <v>93</v>
      </c>
      <c r="AD60" s="283"/>
      <c r="AE60" s="283"/>
      <c r="AF60" s="283"/>
      <c r="AG60"/>
      <c r="AR60" s="118"/>
      <c r="AS60" s="118"/>
      <c r="AT60" s="118"/>
      <c r="AU60" s="118"/>
      <c r="AV60" s="118"/>
      <c r="AW60" s="63"/>
      <c r="AY60" s="160"/>
      <c r="AZ60" s="160"/>
    </row>
    <row r="61" spans="2:52" ht="26.25" customHeight="1" x14ac:dyDescent="0.25">
      <c r="B61" s="9"/>
      <c r="D61" s="65"/>
      <c r="E61" s="6"/>
      <c r="F61" s="6"/>
      <c r="G61" s="6"/>
      <c r="H61" s="6"/>
      <c r="I61"/>
      <c r="J61" s="66"/>
      <c r="K61" s="5"/>
      <c r="L61" s="5"/>
      <c r="M61" s="5"/>
      <c r="N61" s="5"/>
      <c r="O61"/>
      <c r="P61" s="145"/>
      <c r="Q61" s="284"/>
      <c r="R61" s="284"/>
      <c r="S61" s="284"/>
      <c r="T61" s="284"/>
      <c r="U61"/>
      <c r="V61" s="67"/>
      <c r="W61" s="4"/>
      <c r="X61" s="4"/>
      <c r="Y61" s="4"/>
      <c r="Z61" s="4"/>
      <c r="AA61"/>
      <c r="AB61" s="135"/>
      <c r="AC61" s="283"/>
      <c r="AD61" s="283"/>
      <c r="AE61" s="283"/>
      <c r="AF61" s="283"/>
      <c r="AG61"/>
      <c r="AR61" s="118"/>
      <c r="AS61" s="118"/>
      <c r="AT61" s="118"/>
      <c r="AU61" s="118"/>
      <c r="AV61" s="118"/>
      <c r="AW61" s="63"/>
      <c r="AY61" s="160"/>
      <c r="AZ61" s="160"/>
    </row>
    <row r="62" spans="2:52" ht="26.25" customHeight="1" x14ac:dyDescent="0.25">
      <c r="D62" s="70" t="s">
        <v>166</v>
      </c>
      <c r="E62" s="71" t="s">
        <v>167</v>
      </c>
      <c r="F62" s="72" t="s">
        <v>168</v>
      </c>
      <c r="G62" s="73" t="s">
        <v>169</v>
      </c>
      <c r="H62" s="74" t="s">
        <v>170</v>
      </c>
      <c r="I62"/>
      <c r="J62" s="70" t="s">
        <v>166</v>
      </c>
      <c r="K62" s="71" t="s">
        <v>167</v>
      </c>
      <c r="L62" s="72" t="s">
        <v>168</v>
      </c>
      <c r="M62" s="73" t="s">
        <v>169</v>
      </c>
      <c r="N62" s="74" t="s">
        <v>170</v>
      </c>
      <c r="O62"/>
      <c r="P62" s="70" t="s">
        <v>166</v>
      </c>
      <c r="Q62" s="71" t="s">
        <v>167</v>
      </c>
      <c r="R62" s="72" t="s">
        <v>168</v>
      </c>
      <c r="S62" s="73" t="s">
        <v>169</v>
      </c>
      <c r="T62" s="74" t="s">
        <v>170</v>
      </c>
      <c r="U62"/>
      <c r="V62" s="70" t="s">
        <v>166</v>
      </c>
      <c r="W62" s="71" t="s">
        <v>167</v>
      </c>
      <c r="X62" s="72" t="s">
        <v>168</v>
      </c>
      <c r="Y62" s="73" t="s">
        <v>169</v>
      </c>
      <c r="Z62" s="74" t="s">
        <v>170</v>
      </c>
      <c r="AA62"/>
      <c r="AB62" s="70" t="s">
        <v>166</v>
      </c>
      <c r="AC62" s="71" t="s">
        <v>167</v>
      </c>
      <c r="AD62" s="72" t="s">
        <v>168</v>
      </c>
      <c r="AE62" s="73" t="s">
        <v>169</v>
      </c>
      <c r="AF62" s="74" t="s">
        <v>170</v>
      </c>
      <c r="AG62"/>
      <c r="AR62" s="118"/>
      <c r="AS62" s="118"/>
      <c r="AT62" s="118"/>
      <c r="AU62" s="118"/>
      <c r="AV62" s="118"/>
      <c r="AW62" s="75"/>
      <c r="AY62" s="160"/>
      <c r="AZ62" s="160"/>
    </row>
    <row r="63" spans="2:52" ht="21" x14ac:dyDescent="0.25">
      <c r="B63" s="99"/>
      <c r="D63" s="76">
        <f>+H63*40/100</f>
        <v>64</v>
      </c>
      <c r="E63" s="77">
        <f>+E64*16</f>
        <v>96</v>
      </c>
      <c r="F63" s="78">
        <f>(D63+0)+((D63+0)*1.5)-((D63+0)+E63)</f>
        <v>0</v>
      </c>
      <c r="G63" s="79">
        <f>(D63+E63+F63)</f>
        <v>160</v>
      </c>
      <c r="H63" s="80">
        <v>160</v>
      </c>
      <c r="I63" s="43">
        <f>IF(T63=S63,0,1)</f>
        <v>0</v>
      </c>
      <c r="J63" s="76">
        <f>+N63*40/100</f>
        <v>128</v>
      </c>
      <c r="K63" s="77">
        <f>+K64*16</f>
        <v>0</v>
      </c>
      <c r="L63" s="78">
        <f>(J63+0)+((J63+0)*1.5)-((J63+0)+K63)</f>
        <v>192</v>
      </c>
      <c r="M63" s="79">
        <f>(J63+K63+L63)</f>
        <v>320</v>
      </c>
      <c r="N63" s="80">
        <v>320</v>
      </c>
      <c r="O63" s="43">
        <f>IF(H63=G63,0,1)</f>
        <v>0</v>
      </c>
      <c r="P63" s="76">
        <f>+T63*40/100</f>
        <v>64</v>
      </c>
      <c r="Q63" s="77">
        <f>+Q64*16</f>
        <v>0</v>
      </c>
      <c r="R63" s="78">
        <f>(P63+0)+((P63+0)*1.5)-((P63+0)+Q63)</f>
        <v>96</v>
      </c>
      <c r="S63" s="79">
        <f>(P63+Q63+R63)</f>
        <v>160</v>
      </c>
      <c r="T63" s="80">
        <v>160</v>
      </c>
      <c r="U63" s="43">
        <f>IF(N63=M63,0,1)</f>
        <v>0</v>
      </c>
      <c r="V63" s="76">
        <f>+Z63*40/100</f>
        <v>32</v>
      </c>
      <c r="W63" s="77">
        <f>+W64*16</f>
        <v>0</v>
      </c>
      <c r="X63" s="78">
        <f>(V63+0)+((V63+0)*1.5)-((V63+0)+W63)</f>
        <v>48</v>
      </c>
      <c r="Y63" s="79">
        <f>+V63+W63+X63</f>
        <v>80</v>
      </c>
      <c r="Z63" s="80">
        <v>80</v>
      </c>
      <c r="AA63" s="43">
        <f>IF(Z63=Y63,0,1)</f>
        <v>0</v>
      </c>
      <c r="AB63" s="76">
        <f>+AF63*40/100</f>
        <v>32</v>
      </c>
      <c r="AC63" s="77">
        <f>+AC64*16</f>
        <v>32</v>
      </c>
      <c r="AD63" s="78">
        <f>(AB63+0)+((AB63+0)*1.5)-((AB63+0)+AC63)</f>
        <v>16</v>
      </c>
      <c r="AE63" s="79">
        <f>(AB63+AC63+AD63)</f>
        <v>80</v>
      </c>
      <c r="AF63" s="80">
        <v>80</v>
      </c>
      <c r="AG63" s="43">
        <f>IF(AF63=AE63,0,1)</f>
        <v>0</v>
      </c>
      <c r="AM63" s="43" t="e">
        <f>IF(#REF!=#REF!,0,1)</f>
        <v>#REF!</v>
      </c>
      <c r="AR63" s="118"/>
      <c r="AS63" s="118"/>
      <c r="AT63" s="118"/>
      <c r="AU63" s="118"/>
      <c r="AV63" s="118"/>
      <c r="AW63" s="81">
        <f>SUM(Z64+AF64+T64+N64+H64)</f>
        <v>800</v>
      </c>
      <c r="AY63" s="160"/>
      <c r="AZ63" s="160"/>
    </row>
    <row r="64" spans="2:52" ht="21" x14ac:dyDescent="0.3">
      <c r="B64" s="150"/>
      <c r="D64" s="82">
        <f>+H63/40</f>
        <v>4</v>
      </c>
      <c r="E64" s="85">
        <v>6</v>
      </c>
      <c r="F64" s="86">
        <f>(D64+0)+((D64+0)*1.5)-((D64+0)+E64)</f>
        <v>0</v>
      </c>
      <c r="G64" s="83">
        <f>(D64+E64+F64)</f>
        <v>10</v>
      </c>
      <c r="H64" s="84">
        <f>G64*16</f>
        <v>160</v>
      </c>
      <c r="I64"/>
      <c r="J64" s="82">
        <f>+N63/40</f>
        <v>8</v>
      </c>
      <c r="K64" s="85">
        <v>0</v>
      </c>
      <c r="L64" s="86">
        <f>(J64+0)+((J64+0)*1.5)-((J64+0)+K64)</f>
        <v>12</v>
      </c>
      <c r="M64" s="83">
        <f>(J64+K64+L64)</f>
        <v>20</v>
      </c>
      <c r="N64" s="84">
        <f>M64*16</f>
        <v>320</v>
      </c>
      <c r="O64"/>
      <c r="P64" s="82">
        <f>+T63/40</f>
        <v>4</v>
      </c>
      <c r="Q64" s="77">
        <v>0</v>
      </c>
      <c r="R64" s="78">
        <f>(P64+0)+((P64+0)*1.5)-((P64+0)+Q64)</f>
        <v>6</v>
      </c>
      <c r="S64" s="83">
        <f>(P64+Q64+R64)</f>
        <v>10</v>
      </c>
      <c r="T64" s="84">
        <f>S64*16</f>
        <v>160</v>
      </c>
      <c r="U64"/>
      <c r="V64" s="82">
        <f>+Z63/40</f>
        <v>2</v>
      </c>
      <c r="W64" s="85">
        <v>0</v>
      </c>
      <c r="X64" s="86">
        <f>(V64+0)+((V64+0)*1.5)-((V64+0)+W64)</f>
        <v>3</v>
      </c>
      <c r="Y64" s="83">
        <f>(V64+W64+X64)</f>
        <v>5</v>
      </c>
      <c r="Z64" s="84">
        <f>Y64*16</f>
        <v>80</v>
      </c>
      <c r="AA64"/>
      <c r="AB64" s="82">
        <f>+AF63/40</f>
        <v>2</v>
      </c>
      <c r="AC64" s="85">
        <v>2</v>
      </c>
      <c r="AD64" s="86">
        <f>(AB64+0)+((AB64+0)*1.5)-((AB64+0)+AC64)</f>
        <v>1</v>
      </c>
      <c r="AE64" s="83">
        <f>(AB64+AC64+AD64)</f>
        <v>5</v>
      </c>
      <c r="AF64" s="84">
        <f>AE64*16</f>
        <v>80</v>
      </c>
      <c r="AG64"/>
      <c r="AO64" s="62"/>
      <c r="AP64" s="62"/>
      <c r="AQ64" s="62"/>
      <c r="AR64" s="62"/>
      <c r="AS64" s="62"/>
      <c r="AT64">
        <f>SUM(E64+Q64+W64+AC64+AI64+K64+AP64)</f>
        <v>8</v>
      </c>
      <c r="AU64" s="62"/>
      <c r="AV64" s="62"/>
      <c r="AW64" s="62"/>
      <c r="AY64" s="160"/>
      <c r="AZ64" s="160"/>
    </row>
    <row r="65" spans="1:52" ht="21" x14ac:dyDescent="0.3">
      <c r="B65" s="150"/>
      <c r="D65" s="153"/>
      <c r="E65" s="154"/>
      <c r="F65" s="155"/>
      <c r="G65" s="156"/>
      <c r="H65" s="156"/>
      <c r="I65"/>
      <c r="O65"/>
      <c r="U65"/>
      <c r="AA65"/>
      <c r="AF65" s="156"/>
      <c r="AG65" s="157"/>
      <c r="AM65"/>
      <c r="AN65"/>
      <c r="AT65" s="62"/>
      <c r="AU65" s="62"/>
      <c r="AV65" s="62"/>
      <c r="AW65" s="75"/>
      <c r="AY65" s="160"/>
      <c r="AZ65" s="160"/>
    </row>
    <row r="66" spans="1:52" ht="21" x14ac:dyDescent="0.3">
      <c r="B66" s="150"/>
      <c r="D66" s="153"/>
      <c r="E66" s="154"/>
      <c r="F66" s="155"/>
      <c r="G66" s="156"/>
      <c r="H66" s="156"/>
      <c r="I66"/>
      <c r="O66"/>
      <c r="U66"/>
      <c r="AA66"/>
      <c r="AF66" s="156"/>
      <c r="AG66" s="157"/>
      <c r="AM66"/>
      <c r="AN66"/>
      <c r="AT66" s="62"/>
      <c r="AU66" s="285">
        <f>SUM(AU20+AU26+AU32+AU45+AU51+AU57+AU63+AU39)</f>
        <v>440</v>
      </c>
      <c r="AV66" s="285"/>
      <c r="AW66" s="75">
        <f>SUM(AW8:AW63)</f>
        <v>8000</v>
      </c>
      <c r="AY66" s="160"/>
      <c r="AZ66" s="160"/>
    </row>
    <row r="67" spans="1:52" ht="21" x14ac:dyDescent="0.25">
      <c r="B67" s="150"/>
      <c r="D67" s="89"/>
      <c r="E67" s="89"/>
      <c r="F67" s="89"/>
      <c r="G67" s="89"/>
      <c r="H67" s="89"/>
      <c r="I67"/>
      <c r="O67"/>
      <c r="U67"/>
      <c r="AA67"/>
      <c r="AF67" s="161"/>
      <c r="AG67" s="157"/>
      <c r="AM67"/>
      <c r="AN67"/>
      <c r="AT67" s="68"/>
      <c r="AU67" s="68"/>
      <c r="AV67" s="162"/>
      <c r="AW67"/>
      <c r="AY67" s="160"/>
      <c r="AZ67" s="160"/>
    </row>
    <row r="68" spans="1:52" ht="100.5" customHeight="1" x14ac:dyDescent="0.25">
      <c r="B68" s="88"/>
      <c r="F68" s="163"/>
      <c r="G68" s="163"/>
      <c r="H68" s="117"/>
      <c r="I68"/>
      <c r="O68"/>
      <c r="U68"/>
      <c r="AA68"/>
      <c r="AF68" s="163"/>
      <c r="AG68" s="119"/>
      <c r="AM68"/>
      <c r="AN68"/>
      <c r="AT68" s="117"/>
      <c r="AU68" s="117"/>
      <c r="AV68" s="117"/>
      <c r="AW68"/>
      <c r="AY68" s="160"/>
      <c r="AZ68" s="160"/>
    </row>
    <row r="69" spans="1:52" ht="22.5" customHeight="1" x14ac:dyDescent="0.25">
      <c r="B69" s="88"/>
      <c r="F69" s="163"/>
      <c r="G69" s="163"/>
      <c r="H69" s="117"/>
      <c r="I69"/>
      <c r="O69"/>
      <c r="U69"/>
      <c r="AA69"/>
      <c r="AF69" s="163"/>
      <c r="AG69" s="119"/>
      <c r="AM69"/>
      <c r="AN69"/>
      <c r="AT69" s="117"/>
      <c r="AU69" s="117"/>
      <c r="AV69" s="117"/>
      <c r="AW69"/>
      <c r="AY69"/>
      <c r="AZ69"/>
    </row>
    <row r="70" spans="1:52" ht="22.5" customHeight="1" x14ac:dyDescent="0.25">
      <c r="B70" s="88"/>
      <c r="F70" s="163"/>
      <c r="G70" s="163"/>
      <c r="H70" s="117"/>
      <c r="I70" s="119"/>
      <c r="J70" s="117"/>
      <c r="K70" s="117"/>
      <c r="L70" s="117"/>
      <c r="M70" s="117"/>
      <c r="N70" s="117"/>
      <c r="O70" s="119"/>
      <c r="P70" s="117"/>
      <c r="Q70" s="117"/>
      <c r="R70" s="117"/>
      <c r="S70" s="117"/>
      <c r="T70" s="117"/>
      <c r="U70" s="119"/>
      <c r="V70" s="164"/>
      <c r="W70" s="164"/>
      <c r="X70" s="164"/>
      <c r="Y70" s="164"/>
      <c r="Z70" s="164"/>
      <c r="AA70" s="119"/>
      <c r="AB70" s="163"/>
      <c r="AC70" s="163"/>
      <c r="AD70" s="163"/>
      <c r="AE70" s="163"/>
      <c r="AF70" s="163"/>
      <c r="AG70" s="119"/>
      <c r="AM70"/>
      <c r="AN70"/>
      <c r="AT70" s="117"/>
      <c r="AU70" s="117"/>
      <c r="AV70" s="117"/>
      <c r="AW70"/>
      <c r="AY70"/>
      <c r="AZ70"/>
    </row>
    <row r="71" spans="1:52" ht="22.5" customHeight="1" x14ac:dyDescent="0.25">
      <c r="B71" s="88"/>
      <c r="F71" s="163"/>
      <c r="G71" s="163"/>
      <c r="H71" s="117"/>
      <c r="I71" s="119"/>
      <c r="J71" s="117"/>
      <c r="K71" s="117"/>
      <c r="L71" s="117"/>
      <c r="M71" s="117"/>
      <c r="N71" s="117"/>
      <c r="O71" s="119"/>
      <c r="P71" s="117"/>
      <c r="Q71" s="117"/>
      <c r="R71" s="117"/>
      <c r="S71" s="117"/>
      <c r="T71" s="117"/>
      <c r="U71" s="119"/>
      <c r="V71" s="164"/>
      <c r="W71" s="164"/>
      <c r="X71" s="164"/>
      <c r="Y71" s="164"/>
      <c r="Z71" s="164"/>
      <c r="AA71" s="119"/>
      <c r="AB71" s="163"/>
      <c r="AC71" s="163"/>
      <c r="AD71" s="163"/>
      <c r="AE71" s="163"/>
      <c r="AF71" s="163"/>
      <c r="AG71" s="119"/>
      <c r="AM71"/>
      <c r="AN71"/>
      <c r="AT71" s="117"/>
      <c r="AU71" s="117"/>
      <c r="AV71" s="117"/>
      <c r="AW71"/>
      <c r="AY71"/>
      <c r="AZ71"/>
    </row>
    <row r="72" spans="1:52" ht="21" x14ac:dyDescent="0.35">
      <c r="A72" s="165"/>
      <c r="B72" s="165"/>
      <c r="C72" s="165"/>
      <c r="D72" s="286" t="s">
        <v>230</v>
      </c>
      <c r="E72" s="286"/>
      <c r="F72" s="165"/>
      <c r="G72" s="165"/>
      <c r="H72" s="165"/>
      <c r="I72" s="166"/>
      <c r="J72" s="165"/>
      <c r="K72" s="45"/>
      <c r="L72" s="45"/>
      <c r="O72"/>
      <c r="U72"/>
      <c r="W72" s="45"/>
      <c r="X72" s="45"/>
      <c r="Y72" s="45"/>
      <c r="Z72" s="45"/>
      <c r="AA72"/>
      <c r="AB72" s="45"/>
      <c r="AC72" s="45"/>
      <c r="AD72" s="45"/>
      <c r="AE72" s="45"/>
      <c r="AF72" s="45"/>
      <c r="AG72"/>
      <c r="AM72"/>
      <c r="AN72"/>
      <c r="AT72" s="45"/>
      <c r="AU72" s="45"/>
      <c r="AV72" s="161"/>
      <c r="AW72" s="287">
        <f>SUM(AW63+AW57+AW51+AW45+AW39+AW32+AW26+AW20+AW14+AW8)</f>
        <v>8000</v>
      </c>
      <c r="AY72"/>
      <c r="AZ72"/>
    </row>
    <row r="73" spans="1:52" ht="15.75" x14ac:dyDescent="0.25">
      <c r="A73" s="167"/>
      <c r="B73" s="167"/>
      <c r="C73" s="167"/>
      <c r="D73" s="167"/>
      <c r="E73" s="167"/>
      <c r="F73" s="167"/>
      <c r="G73" s="167"/>
      <c r="H73" s="167"/>
      <c r="I73" s="168"/>
      <c r="J73" s="167"/>
      <c r="O73"/>
      <c r="U73"/>
      <c r="AA73"/>
      <c r="AG73"/>
      <c r="AM73"/>
      <c r="AN73"/>
      <c r="AV73"/>
      <c r="AW73" s="287"/>
      <c r="AY73"/>
      <c r="AZ73"/>
    </row>
    <row r="74" spans="1:52" ht="24.95" customHeight="1" x14ac:dyDescent="0.25">
      <c r="A74" s="288" t="s">
        <v>231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169"/>
      <c r="AY74" s="169"/>
      <c r="AZ74" s="169"/>
    </row>
    <row r="75" spans="1:52" ht="24.95" customHeight="1" x14ac:dyDescent="0.25">
      <c r="A75" s="288"/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K75" s="288"/>
      <c r="AL75" s="288"/>
      <c r="AM75" s="288"/>
      <c r="AN75" s="288"/>
      <c r="AO75" s="288"/>
      <c r="AP75" s="288"/>
      <c r="AQ75" s="288"/>
      <c r="AR75" s="288"/>
      <c r="AS75" s="288"/>
      <c r="AT75" s="288"/>
      <c r="AU75" s="288"/>
      <c r="AV75" s="288"/>
      <c r="AW75" s="288"/>
      <c r="AX75" s="169"/>
      <c r="AY75" s="169"/>
      <c r="AZ75" s="169"/>
    </row>
    <row r="76" spans="1:52" s="170" customFormat="1" ht="53.45" customHeight="1" x14ac:dyDescent="0.3">
      <c r="A76" s="288"/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  <c r="AT76" s="288"/>
      <c r="AU76" s="288"/>
      <c r="AV76" s="288"/>
      <c r="AW76" s="288"/>
      <c r="AX76" s="169"/>
      <c r="AY76" s="169"/>
      <c r="AZ76" s="169"/>
    </row>
    <row r="77" spans="1:52" ht="21" x14ac:dyDescent="0.25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</row>
    <row r="78" spans="1:52" ht="19.5" customHeight="1" x14ac:dyDescent="0.3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3"/>
      <c r="AY78" s="174"/>
      <c r="AZ78" s="175"/>
    </row>
    <row r="79" spans="1:52" ht="19.5" customHeight="1" x14ac:dyDescent="0.25">
      <c r="A79" s="289" t="s">
        <v>232</v>
      </c>
      <c r="B79" s="289"/>
      <c r="C79" s="289" t="s">
        <v>233</v>
      </c>
      <c r="D79" s="289"/>
      <c r="E79" s="289"/>
      <c r="F79" s="289"/>
      <c r="G79" s="289" t="s">
        <v>131</v>
      </c>
      <c r="H79" s="289"/>
      <c r="I79" s="289"/>
      <c r="J79" s="289"/>
      <c r="K79" s="289" t="s">
        <v>234</v>
      </c>
      <c r="L79" s="289"/>
      <c r="M79" s="289"/>
      <c r="N79" s="289"/>
      <c r="O79" s="289" t="s">
        <v>235</v>
      </c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 t="s">
        <v>236</v>
      </c>
      <c r="AD79" s="289"/>
      <c r="AE79" s="289"/>
      <c r="AF79" s="289"/>
      <c r="AG79" s="289"/>
      <c r="AH79" s="289"/>
      <c r="AI79" s="289" t="s">
        <v>237</v>
      </c>
      <c r="AJ79" s="289"/>
      <c r="AK79" s="289"/>
      <c r="AL79" s="289"/>
      <c r="AM79" s="289" t="s">
        <v>238</v>
      </c>
      <c r="AN79" s="289"/>
      <c r="AO79" s="289"/>
      <c r="AP79" s="289"/>
      <c r="AQ79" s="289"/>
      <c r="AR79" s="289"/>
      <c r="AS79" s="289" t="s">
        <v>239</v>
      </c>
      <c r="AT79" s="289"/>
      <c r="AU79" s="289"/>
      <c r="AV79" s="289"/>
      <c r="AW79" s="289"/>
      <c r="AY79"/>
      <c r="AZ79"/>
    </row>
    <row r="80" spans="1:52" s="176" customFormat="1" ht="51.6" customHeight="1" x14ac:dyDescent="0.25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 t="s">
        <v>234</v>
      </c>
      <c r="P80" s="289"/>
      <c r="Q80" s="289"/>
      <c r="R80" s="289"/>
      <c r="S80" s="289" t="s">
        <v>236</v>
      </c>
      <c r="T80" s="289"/>
      <c r="U80" s="289"/>
      <c r="V80" s="289"/>
      <c r="W80" s="289"/>
      <c r="X80" s="289" t="s">
        <v>237</v>
      </c>
      <c r="Y80" s="289"/>
      <c r="Z80" s="289"/>
      <c r="AA80" s="289"/>
      <c r="AB80" s="289"/>
      <c r="AC80" s="289"/>
      <c r="AD80" s="289"/>
      <c r="AE80" s="289"/>
      <c r="AF80" s="289"/>
      <c r="AG80" s="289"/>
      <c r="AH80" s="289"/>
      <c r="AI80" s="289"/>
      <c r="AJ80" s="289"/>
      <c r="AK80" s="289"/>
      <c r="AL80" s="289"/>
      <c r="AM80" s="289"/>
      <c r="AN80" s="289"/>
      <c r="AO80" s="289"/>
      <c r="AP80" s="289"/>
      <c r="AQ80" s="289"/>
      <c r="AR80" s="289"/>
      <c r="AS80" s="289"/>
      <c r="AT80" s="289"/>
      <c r="AU80" s="289"/>
      <c r="AV80" s="289"/>
      <c r="AW80" s="289"/>
    </row>
    <row r="81" spans="1:52" ht="33" customHeight="1" x14ac:dyDescent="0.25">
      <c r="A81" s="290" t="s">
        <v>207</v>
      </c>
      <c r="B81" s="290"/>
      <c r="C81" s="290">
        <v>6</v>
      </c>
      <c r="D81" s="290"/>
      <c r="E81" s="290"/>
      <c r="F81" s="290"/>
      <c r="G81" s="290">
        <v>800</v>
      </c>
      <c r="H81" s="290"/>
      <c r="I81" s="290"/>
      <c r="J81" s="290"/>
      <c r="K81" s="290">
        <f>SUM(D8+J8+P8+V8+AB8+AH8)</f>
        <v>320</v>
      </c>
      <c r="L81" s="290"/>
      <c r="M81" s="290"/>
      <c r="N81" s="290"/>
      <c r="O81" s="177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9"/>
      <c r="AC81" s="290">
        <f>SUM(E8+K8+Q8+W8+AC8+AI8)</f>
        <v>160</v>
      </c>
      <c r="AD81" s="290"/>
      <c r="AE81" s="290"/>
      <c r="AF81" s="290"/>
      <c r="AG81" s="290"/>
      <c r="AH81" s="290"/>
      <c r="AI81" s="291">
        <f>SUM(F8+L8+R8+X8+AD8+AJ8)</f>
        <v>320</v>
      </c>
      <c r="AJ81" s="291"/>
      <c r="AK81" s="291"/>
      <c r="AL81" s="291"/>
      <c r="AM81" s="290"/>
      <c r="AN81" s="290"/>
      <c r="AO81" s="290"/>
      <c r="AP81" s="290"/>
      <c r="AQ81" s="290"/>
      <c r="AR81" s="290"/>
      <c r="AS81" s="290">
        <f>SUM(K81+AC81+AI81+AM81)</f>
        <v>800</v>
      </c>
      <c r="AT81" s="290"/>
      <c r="AU81" s="290"/>
      <c r="AV81" s="290"/>
      <c r="AW81" s="290"/>
      <c r="AY81"/>
      <c r="AZ81"/>
    </row>
    <row r="82" spans="1:52" ht="18.75" hidden="1" customHeight="1" x14ac:dyDescent="0.25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181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3"/>
      <c r="AC82" s="290"/>
      <c r="AD82" s="290"/>
      <c r="AE82" s="290"/>
      <c r="AF82" s="290"/>
      <c r="AG82" s="290"/>
      <c r="AH82" s="290"/>
      <c r="AI82" s="184"/>
      <c r="AJ82" s="185"/>
      <c r="AK82" s="185"/>
      <c r="AL82" s="185"/>
      <c r="AM82" s="292"/>
      <c r="AN82" s="292"/>
      <c r="AO82" s="292"/>
      <c r="AP82" s="292"/>
      <c r="AQ82" s="292"/>
      <c r="AR82" s="292"/>
      <c r="AS82" s="290"/>
      <c r="AT82" s="290"/>
      <c r="AU82" s="290"/>
      <c r="AV82" s="290"/>
      <c r="AW82" s="290"/>
      <c r="AY82"/>
      <c r="AZ82"/>
    </row>
    <row r="83" spans="1:52" ht="18.75" customHeight="1" x14ac:dyDescent="0.25">
      <c r="A83" s="290" t="s">
        <v>240</v>
      </c>
      <c r="B83" s="290"/>
      <c r="C83" s="290">
        <v>6</v>
      </c>
      <c r="D83" s="290"/>
      <c r="E83" s="290"/>
      <c r="F83" s="290"/>
      <c r="G83" s="290">
        <v>800</v>
      </c>
      <c r="H83" s="290"/>
      <c r="I83" s="290"/>
      <c r="J83" s="290"/>
      <c r="K83" s="290">
        <f>SUM(D14+J14+P14+V14+AB14+AH14)</f>
        <v>320</v>
      </c>
      <c r="L83" s="290"/>
      <c r="M83" s="290"/>
      <c r="N83" s="290"/>
      <c r="O83" s="181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3"/>
      <c r="AC83" s="290">
        <f>SUM(E14+K14+Q14+W14+AC14+AI14)</f>
        <v>192</v>
      </c>
      <c r="AD83" s="290"/>
      <c r="AE83" s="290"/>
      <c r="AF83" s="290"/>
      <c r="AG83" s="290"/>
      <c r="AH83" s="290"/>
      <c r="AI83" s="293">
        <f>SUM(F14+L14+R14+X14+AD14+AJ14)</f>
        <v>288</v>
      </c>
      <c r="AJ83" s="293"/>
      <c r="AK83" s="293"/>
      <c r="AL83" s="293"/>
      <c r="AM83" s="290"/>
      <c r="AN83" s="290"/>
      <c r="AO83" s="290"/>
      <c r="AP83" s="290"/>
      <c r="AQ83" s="290"/>
      <c r="AR83" s="290"/>
      <c r="AS83" s="290">
        <f>SUM(K83+AC83+AI83+AM83)</f>
        <v>800</v>
      </c>
      <c r="AT83" s="290"/>
      <c r="AU83" s="290"/>
      <c r="AV83" s="290"/>
      <c r="AW83" s="290"/>
      <c r="AY83"/>
      <c r="AZ83"/>
    </row>
    <row r="84" spans="1:52" ht="14.25" customHeight="1" x14ac:dyDescent="0.25">
      <c r="A84" s="290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181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3"/>
      <c r="AC84" s="290"/>
      <c r="AD84" s="290"/>
      <c r="AE84" s="290"/>
      <c r="AF84" s="290"/>
      <c r="AG84" s="290"/>
      <c r="AH84" s="290"/>
      <c r="AI84" s="293"/>
      <c r="AJ84" s="293"/>
      <c r="AK84" s="293"/>
      <c r="AL84" s="293"/>
      <c r="AM84" s="290"/>
      <c r="AN84" s="290"/>
      <c r="AO84" s="290"/>
      <c r="AP84" s="290"/>
      <c r="AQ84" s="290"/>
      <c r="AR84" s="290"/>
      <c r="AS84" s="290"/>
      <c r="AT84" s="290"/>
      <c r="AU84" s="290"/>
      <c r="AV84" s="290"/>
      <c r="AW84" s="290"/>
      <c r="AY84"/>
      <c r="AZ84"/>
    </row>
    <row r="85" spans="1:52" ht="12" customHeight="1" x14ac:dyDescent="0.25">
      <c r="A85" s="290" t="s">
        <v>241</v>
      </c>
      <c r="B85" s="290"/>
      <c r="C85" s="290">
        <v>6</v>
      </c>
      <c r="D85" s="290"/>
      <c r="E85" s="290"/>
      <c r="F85" s="290"/>
      <c r="G85" s="290">
        <v>800</v>
      </c>
      <c r="H85" s="290"/>
      <c r="I85" s="290"/>
      <c r="J85" s="290"/>
      <c r="K85" s="290">
        <f>SUM(D20+J20+P20+V20+AH20+AB20)</f>
        <v>320</v>
      </c>
      <c r="L85" s="290"/>
      <c r="M85" s="290"/>
      <c r="N85" s="290"/>
      <c r="O85" s="181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3"/>
      <c r="AC85" s="290">
        <f>SUM(E20+K20+Q20+W20+AC20+AI20)</f>
        <v>192</v>
      </c>
      <c r="AD85" s="290"/>
      <c r="AE85" s="290"/>
      <c r="AF85" s="290"/>
      <c r="AG85" s="290"/>
      <c r="AH85" s="290"/>
      <c r="AI85" s="293">
        <f>SUM(F20+L20+R20+X20+AD20+AJ20)-AM85</f>
        <v>248</v>
      </c>
      <c r="AJ85" s="293"/>
      <c r="AK85" s="293"/>
      <c r="AL85" s="293"/>
      <c r="AM85" s="290">
        <v>40</v>
      </c>
      <c r="AN85" s="290"/>
      <c r="AO85" s="290"/>
      <c r="AP85" s="290"/>
      <c r="AQ85" s="290"/>
      <c r="AR85" s="290"/>
      <c r="AS85" s="290">
        <f>SUM(K85+AC85+AI85+AM85)</f>
        <v>800</v>
      </c>
      <c r="AT85" s="290"/>
      <c r="AU85" s="290"/>
      <c r="AV85" s="290"/>
      <c r="AW85" s="290"/>
      <c r="AY85"/>
      <c r="AZ85"/>
    </row>
    <row r="86" spans="1:52" ht="12" customHeight="1" x14ac:dyDescent="0.25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181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3"/>
      <c r="AC86" s="290"/>
      <c r="AD86" s="290"/>
      <c r="AE86" s="290"/>
      <c r="AF86" s="290"/>
      <c r="AG86" s="290"/>
      <c r="AH86" s="290"/>
      <c r="AI86" s="293"/>
      <c r="AJ86" s="293"/>
      <c r="AK86" s="293"/>
      <c r="AL86" s="293"/>
      <c r="AM86" s="290"/>
      <c r="AN86" s="290"/>
      <c r="AO86" s="290"/>
      <c r="AP86" s="290"/>
      <c r="AQ86" s="290"/>
      <c r="AR86" s="290"/>
      <c r="AS86" s="290"/>
      <c r="AT86" s="290"/>
      <c r="AU86" s="290"/>
      <c r="AV86" s="290"/>
      <c r="AW86" s="290"/>
      <c r="AY86"/>
      <c r="AZ86"/>
    </row>
    <row r="87" spans="1:52" ht="12" customHeight="1" x14ac:dyDescent="0.25">
      <c r="A87" s="290" t="s">
        <v>242</v>
      </c>
      <c r="B87" s="290"/>
      <c r="C87" s="290">
        <v>6</v>
      </c>
      <c r="D87" s="290"/>
      <c r="E87" s="290"/>
      <c r="F87" s="290"/>
      <c r="G87" s="290">
        <v>800</v>
      </c>
      <c r="H87" s="290"/>
      <c r="I87" s="290"/>
      <c r="J87" s="290"/>
      <c r="K87" s="290">
        <f>SUM(D26+J26+P26+V26+AB26+AH26)</f>
        <v>320</v>
      </c>
      <c r="L87" s="290"/>
      <c r="M87" s="290"/>
      <c r="N87" s="290"/>
      <c r="O87" s="181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3"/>
      <c r="AC87" s="290">
        <f>SUM(E26+K26+Q26+W26+AC26+AI26)</f>
        <v>192</v>
      </c>
      <c r="AD87" s="290"/>
      <c r="AE87" s="290"/>
      <c r="AF87" s="290"/>
      <c r="AG87" s="290"/>
      <c r="AH87" s="290"/>
      <c r="AI87" s="290">
        <f>SUM(F26+L26+R26+X26+AD26+AJ26)-AM87</f>
        <v>228</v>
      </c>
      <c r="AJ87" s="290"/>
      <c r="AK87" s="290"/>
      <c r="AL87" s="290"/>
      <c r="AM87" s="290">
        <v>60</v>
      </c>
      <c r="AN87" s="290"/>
      <c r="AO87" s="290"/>
      <c r="AP87" s="290"/>
      <c r="AQ87" s="290"/>
      <c r="AR87" s="290"/>
      <c r="AS87" s="290">
        <f>SUM(K87+AC87+AI87+AM87)</f>
        <v>800</v>
      </c>
      <c r="AT87" s="290"/>
      <c r="AU87" s="290"/>
      <c r="AV87" s="290"/>
      <c r="AW87" s="290"/>
      <c r="AY87"/>
      <c r="AZ87"/>
    </row>
    <row r="88" spans="1:52" ht="12" customHeight="1" x14ac:dyDescent="0.25">
      <c r="A88" s="290"/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181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3"/>
      <c r="AC88" s="290"/>
      <c r="AD88" s="290"/>
      <c r="AE88" s="290"/>
      <c r="AF88" s="290"/>
      <c r="AG88" s="290"/>
      <c r="AH88" s="290"/>
      <c r="AI88" s="290"/>
      <c r="AJ88" s="290"/>
      <c r="AK88" s="290"/>
      <c r="AL88" s="290"/>
      <c r="AM88" s="290"/>
      <c r="AN88" s="290"/>
      <c r="AO88" s="290"/>
      <c r="AP88" s="290"/>
      <c r="AQ88" s="290"/>
      <c r="AR88" s="290"/>
      <c r="AS88" s="290"/>
      <c r="AT88" s="290"/>
      <c r="AU88" s="290"/>
      <c r="AV88" s="290"/>
      <c r="AW88" s="290"/>
      <c r="AY88"/>
      <c r="AZ88"/>
    </row>
    <row r="89" spans="1:52" ht="12" customHeight="1" x14ac:dyDescent="0.25">
      <c r="A89" s="290" t="s">
        <v>243</v>
      </c>
      <c r="B89" s="290"/>
      <c r="C89" s="290">
        <v>6</v>
      </c>
      <c r="D89" s="290"/>
      <c r="E89" s="290"/>
      <c r="F89" s="290"/>
      <c r="G89" s="290">
        <v>800</v>
      </c>
      <c r="H89" s="290"/>
      <c r="I89" s="290"/>
      <c r="J89" s="290"/>
      <c r="K89" s="290">
        <f>SUM(D32+J32+P32+V32+AB32+AH32)</f>
        <v>320</v>
      </c>
      <c r="L89" s="290"/>
      <c r="M89" s="290"/>
      <c r="N89" s="290"/>
      <c r="O89" s="181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3"/>
      <c r="AC89" s="290">
        <f>SUM(E32+K32+Q32+W32+AC32+AI32)</f>
        <v>160</v>
      </c>
      <c r="AD89" s="290"/>
      <c r="AE89" s="290"/>
      <c r="AF89" s="290"/>
      <c r="AG89" s="290"/>
      <c r="AH89" s="290"/>
      <c r="AI89" s="293">
        <f>SUM(F32+L32+R32+X32+AD32+AJ32)-AM89</f>
        <v>260</v>
      </c>
      <c r="AJ89" s="293"/>
      <c r="AK89" s="293"/>
      <c r="AL89" s="293"/>
      <c r="AM89" s="290">
        <v>60</v>
      </c>
      <c r="AN89" s="290"/>
      <c r="AO89" s="290"/>
      <c r="AP89" s="290"/>
      <c r="AQ89" s="290"/>
      <c r="AR89" s="290"/>
      <c r="AS89" s="290">
        <f>SUM(K89+AC89+AI89+AM89)</f>
        <v>800</v>
      </c>
      <c r="AT89" s="290"/>
      <c r="AU89" s="290"/>
      <c r="AV89" s="290"/>
      <c r="AW89" s="290"/>
      <c r="AY89"/>
      <c r="AZ89"/>
    </row>
    <row r="90" spans="1:52" ht="12" customHeight="1" x14ac:dyDescent="0.25">
      <c r="A90" s="290"/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181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3"/>
      <c r="AC90" s="290"/>
      <c r="AD90" s="290"/>
      <c r="AE90" s="290"/>
      <c r="AF90" s="290"/>
      <c r="AG90" s="290"/>
      <c r="AH90" s="290"/>
      <c r="AI90" s="293"/>
      <c r="AJ90" s="293"/>
      <c r="AK90" s="293"/>
      <c r="AL90" s="293"/>
      <c r="AM90" s="290"/>
      <c r="AN90" s="290"/>
      <c r="AO90" s="290"/>
      <c r="AP90" s="290"/>
      <c r="AQ90" s="290"/>
      <c r="AR90" s="290"/>
      <c r="AS90" s="290"/>
      <c r="AT90" s="290"/>
      <c r="AU90" s="290"/>
      <c r="AV90" s="290"/>
      <c r="AW90" s="290"/>
      <c r="AY90"/>
      <c r="AZ90"/>
    </row>
    <row r="91" spans="1:52" ht="30.75" customHeight="1" x14ac:dyDescent="0.25">
      <c r="A91" s="290" t="s">
        <v>244</v>
      </c>
      <c r="B91" s="290"/>
      <c r="C91" s="290">
        <v>6</v>
      </c>
      <c r="D91" s="290"/>
      <c r="E91" s="290"/>
      <c r="F91" s="290"/>
      <c r="G91" s="290">
        <v>800</v>
      </c>
      <c r="H91" s="290"/>
      <c r="I91" s="290"/>
      <c r="J91" s="290"/>
      <c r="K91" s="290">
        <f>SUM(D39+J39+P39+V39+AB39+AH39)</f>
        <v>320</v>
      </c>
      <c r="L91" s="290"/>
      <c r="M91" s="290"/>
      <c r="N91" s="290"/>
      <c r="O91" s="181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3"/>
      <c r="AC91" s="290">
        <f>SUM(E39+K39+Q39+W39+AC39+AI39)</f>
        <v>160</v>
      </c>
      <c r="AD91" s="290"/>
      <c r="AE91" s="290"/>
      <c r="AF91" s="290"/>
      <c r="AG91" s="290"/>
      <c r="AH91" s="290"/>
      <c r="AI91" s="291">
        <f>SUM(F39+L39+R39+X39+AD39+AJ39)-AM91</f>
        <v>260</v>
      </c>
      <c r="AJ91" s="291"/>
      <c r="AK91" s="291"/>
      <c r="AL91" s="291"/>
      <c r="AM91" s="290">
        <v>60</v>
      </c>
      <c r="AN91" s="290"/>
      <c r="AO91" s="290"/>
      <c r="AP91" s="290"/>
      <c r="AQ91" s="290"/>
      <c r="AR91" s="290"/>
      <c r="AS91" s="290">
        <f>SUM(K91+AC91+AI91+AM91)</f>
        <v>800</v>
      </c>
      <c r="AT91" s="290"/>
      <c r="AU91" s="290"/>
      <c r="AV91" s="290"/>
      <c r="AW91" s="290"/>
      <c r="AY91"/>
      <c r="AZ91"/>
    </row>
    <row r="92" spans="1:52" ht="18.75" hidden="1" customHeight="1" x14ac:dyDescent="0.25">
      <c r="A92" s="290"/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181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3"/>
      <c r="AC92" s="290"/>
      <c r="AD92" s="290"/>
      <c r="AE92" s="290"/>
      <c r="AF92" s="290"/>
      <c r="AG92" s="290"/>
      <c r="AH92" s="290"/>
      <c r="AI92" s="291"/>
      <c r="AJ92" s="291"/>
      <c r="AK92" s="291"/>
      <c r="AL92" s="291"/>
      <c r="AM92" s="291"/>
      <c r="AN92" s="291"/>
      <c r="AO92" s="291"/>
      <c r="AP92" s="291"/>
      <c r="AQ92" s="291"/>
      <c r="AR92" s="180"/>
      <c r="AS92" s="290"/>
      <c r="AT92" s="290"/>
      <c r="AU92" s="290"/>
      <c r="AV92" s="290"/>
      <c r="AW92" s="290"/>
      <c r="AY92"/>
      <c r="AZ92"/>
    </row>
    <row r="93" spans="1:52" ht="19.5" customHeight="1" x14ac:dyDescent="0.25">
      <c r="A93" s="290" t="s">
        <v>245</v>
      </c>
      <c r="B93" s="290"/>
      <c r="C93" s="290">
        <v>6</v>
      </c>
      <c r="D93" s="290"/>
      <c r="E93" s="290"/>
      <c r="F93" s="290"/>
      <c r="G93" s="290">
        <v>800</v>
      </c>
      <c r="H93" s="290"/>
      <c r="I93" s="290"/>
      <c r="J93" s="290"/>
      <c r="K93" s="290">
        <f>SUM(D45+J45+P45+V45+AB45+AH45)</f>
        <v>320</v>
      </c>
      <c r="L93" s="290"/>
      <c r="M93" s="290"/>
      <c r="N93" s="290"/>
      <c r="O93" s="181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3"/>
      <c r="AC93" s="290">
        <f>SUM(E45+K45+Q45+W45+AC45+AI45)</f>
        <v>160</v>
      </c>
      <c r="AD93" s="290"/>
      <c r="AE93" s="290"/>
      <c r="AF93" s="290"/>
      <c r="AG93" s="290"/>
      <c r="AH93" s="290"/>
      <c r="AI93" s="293">
        <f>SUM(F45+L45+R45+X45+AD45+AJ45)-AM93</f>
        <v>260</v>
      </c>
      <c r="AJ93" s="293"/>
      <c r="AK93" s="293"/>
      <c r="AL93" s="293"/>
      <c r="AM93" s="290">
        <v>60</v>
      </c>
      <c r="AN93" s="290"/>
      <c r="AO93" s="290"/>
      <c r="AP93" s="290"/>
      <c r="AQ93" s="290"/>
      <c r="AR93" s="290"/>
      <c r="AS93" s="290">
        <f>SUM(K93+AC93+AI93+AM93)</f>
        <v>800</v>
      </c>
      <c r="AT93" s="290"/>
      <c r="AU93" s="290"/>
      <c r="AV93" s="290"/>
      <c r="AW93" s="290"/>
      <c r="AY93"/>
      <c r="AZ93"/>
    </row>
    <row r="94" spans="1:52" ht="19.5" customHeight="1" x14ac:dyDescent="0.25">
      <c r="A94" s="290"/>
      <c r="B94" s="290"/>
      <c r="C94" s="290"/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181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3"/>
      <c r="AC94" s="290"/>
      <c r="AD94" s="290"/>
      <c r="AE94" s="290"/>
      <c r="AF94" s="290"/>
      <c r="AG94" s="290"/>
      <c r="AH94" s="290"/>
      <c r="AI94" s="293"/>
      <c r="AJ94" s="293"/>
      <c r="AK94" s="293"/>
      <c r="AL94" s="293"/>
      <c r="AM94" s="290"/>
      <c r="AN94" s="290"/>
      <c r="AO94" s="290"/>
      <c r="AP94" s="290"/>
      <c r="AQ94" s="290"/>
      <c r="AR94" s="290"/>
      <c r="AS94" s="290"/>
      <c r="AT94" s="290"/>
      <c r="AU94" s="290"/>
      <c r="AV94" s="290"/>
      <c r="AW94" s="290"/>
      <c r="AY94"/>
      <c r="AZ94"/>
    </row>
    <row r="95" spans="1:52" ht="16.5" customHeight="1" x14ac:dyDescent="0.35">
      <c r="A95" s="290" t="s">
        <v>246</v>
      </c>
      <c r="B95" s="290"/>
      <c r="C95" s="290">
        <v>6</v>
      </c>
      <c r="D95" s="290"/>
      <c r="E95" s="290"/>
      <c r="F95" s="290"/>
      <c r="G95" s="290">
        <v>800</v>
      </c>
      <c r="H95" s="290"/>
      <c r="I95" s="290"/>
      <c r="J95" s="290"/>
      <c r="K95" s="290">
        <f>SUM(D51+J51+P51+V51+AB51+AH51)</f>
        <v>320</v>
      </c>
      <c r="L95" s="290"/>
      <c r="M95" s="290"/>
      <c r="N95" s="290"/>
      <c r="O95" s="186"/>
      <c r="P95" s="187"/>
      <c r="Q95" s="187"/>
      <c r="R95" s="187"/>
      <c r="S95" s="187"/>
      <c r="T95" s="187"/>
      <c r="U95" s="187"/>
      <c r="V95" s="187"/>
      <c r="W95" s="187"/>
      <c r="X95" s="182"/>
      <c r="Y95" s="182"/>
      <c r="Z95" s="182"/>
      <c r="AA95" s="182"/>
      <c r="AB95" s="183"/>
      <c r="AC95" s="290">
        <f>SUM(E51+K51+Q51+W51+AC51+AI51)</f>
        <v>160</v>
      </c>
      <c r="AD95" s="290"/>
      <c r="AE95" s="290"/>
      <c r="AF95" s="290"/>
      <c r="AG95" s="290"/>
      <c r="AH95" s="290"/>
      <c r="AI95" s="293">
        <f>SUM(F51+L51+R51+X51+AD51+AJ51)-AM95</f>
        <v>240</v>
      </c>
      <c r="AJ95" s="293"/>
      <c r="AK95" s="293"/>
      <c r="AL95" s="293"/>
      <c r="AM95" s="290">
        <v>80</v>
      </c>
      <c r="AN95" s="290"/>
      <c r="AO95" s="290"/>
      <c r="AP95" s="290"/>
      <c r="AQ95" s="290"/>
      <c r="AR95" s="290"/>
      <c r="AS95" s="290">
        <f>SUM(K95+AC95+AI95+AM95)</f>
        <v>800</v>
      </c>
      <c r="AT95" s="290"/>
      <c r="AU95" s="290"/>
      <c r="AV95" s="290"/>
      <c r="AW95" s="290"/>
      <c r="AY95"/>
      <c r="AZ95"/>
    </row>
    <row r="96" spans="1:52" ht="16.5" customHeight="1" x14ac:dyDescent="0.35">
      <c r="A96" s="290"/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186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290"/>
      <c r="AD96" s="290"/>
      <c r="AE96" s="290"/>
      <c r="AF96" s="290"/>
      <c r="AG96" s="290"/>
      <c r="AH96" s="290"/>
      <c r="AI96" s="293"/>
      <c r="AJ96" s="293"/>
      <c r="AK96" s="293"/>
      <c r="AL96" s="293"/>
      <c r="AM96" s="290"/>
      <c r="AN96" s="290"/>
      <c r="AO96" s="290"/>
      <c r="AP96" s="290"/>
      <c r="AQ96" s="290"/>
      <c r="AR96" s="290"/>
      <c r="AS96" s="290"/>
      <c r="AT96" s="290"/>
      <c r="AU96" s="290"/>
      <c r="AV96" s="290"/>
      <c r="AW96" s="290"/>
      <c r="AY96"/>
      <c r="AZ96"/>
    </row>
    <row r="97" spans="1:52" ht="15" customHeight="1" x14ac:dyDescent="0.25">
      <c r="A97" s="293" t="s">
        <v>247</v>
      </c>
      <c r="B97" s="293"/>
      <c r="C97" s="290">
        <v>6</v>
      </c>
      <c r="D97" s="290"/>
      <c r="E97" s="290"/>
      <c r="F97" s="290"/>
      <c r="G97" s="290">
        <v>800</v>
      </c>
      <c r="H97" s="290"/>
      <c r="I97" s="290"/>
      <c r="J97" s="290"/>
      <c r="K97" s="290">
        <f>(D57+P57+V57+AB57+AH57+J57)-O97</f>
        <v>288</v>
      </c>
      <c r="L97" s="290"/>
      <c r="M97" s="290"/>
      <c r="N97" s="290"/>
      <c r="O97" s="290">
        <f>SUM(V57)</f>
        <v>32</v>
      </c>
      <c r="P97" s="290"/>
      <c r="Q97" s="290"/>
      <c r="R97" s="290"/>
      <c r="S97" s="290">
        <f>SUM(W57)</f>
        <v>0</v>
      </c>
      <c r="T97" s="290"/>
      <c r="U97" s="290"/>
      <c r="V97" s="290"/>
      <c r="W97" s="290"/>
      <c r="X97" s="290">
        <f>SUM(X57)</f>
        <v>48</v>
      </c>
      <c r="Y97" s="290"/>
      <c r="Z97" s="290"/>
      <c r="AA97" s="290"/>
      <c r="AB97" s="290"/>
      <c r="AC97" s="290">
        <f>SUM(E57+K57+Q57+W57+AC57+AI57)-S97</f>
        <v>160</v>
      </c>
      <c r="AD97" s="290"/>
      <c r="AE97" s="290"/>
      <c r="AF97" s="290"/>
      <c r="AG97" s="290"/>
      <c r="AH97" s="290"/>
      <c r="AI97" s="293">
        <f>SUM(F57+R57+X57+AD57+AJ57+L57)-AM97-X97</f>
        <v>192</v>
      </c>
      <c r="AJ97" s="293"/>
      <c r="AK97" s="293"/>
      <c r="AL97" s="293"/>
      <c r="AM97" s="290">
        <v>80</v>
      </c>
      <c r="AN97" s="290"/>
      <c r="AO97" s="290"/>
      <c r="AP97" s="290"/>
      <c r="AQ97" s="290"/>
      <c r="AR97" s="290"/>
      <c r="AS97" s="290">
        <f>SUM(K97:AR98)</f>
        <v>800</v>
      </c>
      <c r="AT97" s="290"/>
      <c r="AU97" s="290"/>
      <c r="AV97" s="290"/>
      <c r="AW97" s="290"/>
      <c r="AY97"/>
      <c r="AZ97"/>
    </row>
    <row r="98" spans="1:52" ht="16.5" customHeight="1" x14ac:dyDescent="0.25">
      <c r="A98" s="293"/>
      <c r="B98" s="293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90"/>
      <c r="AH98" s="290"/>
      <c r="AI98" s="293"/>
      <c r="AJ98" s="293"/>
      <c r="AK98" s="293"/>
      <c r="AL98" s="293"/>
      <c r="AM98" s="290"/>
      <c r="AN98" s="290"/>
      <c r="AO98" s="290"/>
      <c r="AP98" s="290"/>
      <c r="AQ98" s="290"/>
      <c r="AR98" s="290"/>
      <c r="AS98" s="290"/>
      <c r="AT98" s="290"/>
      <c r="AU98" s="290"/>
      <c r="AV98" s="290"/>
      <c r="AW98" s="290"/>
      <c r="AY98"/>
      <c r="AZ98"/>
    </row>
    <row r="99" spans="1:52" ht="16.5" customHeight="1" x14ac:dyDescent="0.25">
      <c r="A99" s="290" t="s">
        <v>248</v>
      </c>
      <c r="B99" s="290"/>
      <c r="C99" s="290">
        <v>5</v>
      </c>
      <c r="D99" s="290"/>
      <c r="E99" s="290"/>
      <c r="F99" s="290"/>
      <c r="G99" s="290">
        <v>800</v>
      </c>
      <c r="H99" s="290"/>
      <c r="I99" s="290"/>
      <c r="J99" s="290"/>
      <c r="K99" s="290">
        <f>(D63+J63+P63+V63+AB63)-O99</f>
        <v>192</v>
      </c>
      <c r="L99" s="290"/>
      <c r="M99" s="290"/>
      <c r="N99" s="290"/>
      <c r="O99" s="290">
        <f>SUM(J63)</f>
        <v>128</v>
      </c>
      <c r="P99" s="290"/>
      <c r="Q99" s="290"/>
      <c r="R99" s="290"/>
      <c r="S99" s="290">
        <f>SUM(W63)</f>
        <v>0</v>
      </c>
      <c r="T99" s="290"/>
      <c r="U99" s="290"/>
      <c r="V99" s="290"/>
      <c r="W99" s="290"/>
      <c r="X99" s="290">
        <f>SUM(L63)</f>
        <v>192</v>
      </c>
      <c r="Y99" s="290"/>
      <c r="Z99" s="290"/>
      <c r="AA99" s="290"/>
      <c r="AB99" s="290"/>
      <c r="AC99" s="290">
        <f>SUM(E63+K63+Q63+W63+AC63)-S99</f>
        <v>128</v>
      </c>
      <c r="AD99" s="290"/>
      <c r="AE99" s="290"/>
      <c r="AF99" s="290"/>
      <c r="AG99" s="290"/>
      <c r="AH99" s="290"/>
      <c r="AI99" s="293">
        <f>SUM(R63+F63+L63+X63+AD63)-X99</f>
        <v>160</v>
      </c>
      <c r="AJ99" s="293"/>
      <c r="AK99" s="293"/>
      <c r="AL99" s="293"/>
      <c r="AM99" s="290"/>
      <c r="AN99" s="290"/>
      <c r="AO99" s="290"/>
      <c r="AP99" s="290"/>
      <c r="AQ99" s="290"/>
      <c r="AR99" s="290"/>
      <c r="AS99" s="290">
        <f>SUM(K99:AR100)</f>
        <v>800</v>
      </c>
      <c r="AT99" s="290"/>
      <c r="AU99" s="290"/>
      <c r="AV99" s="290"/>
      <c r="AW99" s="290"/>
      <c r="AY99"/>
      <c r="AZ99"/>
    </row>
    <row r="100" spans="1:52" ht="27.75" customHeight="1" x14ac:dyDescent="0.25">
      <c r="A100" s="290"/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3"/>
      <c r="AJ100" s="293"/>
      <c r="AK100" s="293"/>
      <c r="AL100" s="293"/>
      <c r="AM100" s="290"/>
      <c r="AN100" s="290"/>
      <c r="AO100" s="290"/>
      <c r="AP100" s="290"/>
      <c r="AQ100" s="290"/>
      <c r="AR100" s="290"/>
      <c r="AS100" s="290"/>
      <c r="AT100" s="290"/>
      <c r="AU100" s="290"/>
      <c r="AV100" s="290"/>
      <c r="AW100" s="290"/>
      <c r="AY100"/>
      <c r="AZ100"/>
    </row>
    <row r="101" spans="1:52" ht="18.75" customHeight="1" x14ac:dyDescent="0.25">
      <c r="A101" s="289" t="s">
        <v>249</v>
      </c>
      <c r="B101" s="289"/>
      <c r="C101" s="290">
        <f>SUM(C81:F100)</f>
        <v>59</v>
      </c>
      <c r="D101" s="290"/>
      <c r="E101" s="290"/>
      <c r="F101" s="290"/>
      <c r="G101" s="289">
        <f>SUM(G81:J100)</f>
        <v>8000</v>
      </c>
      <c r="H101" s="289"/>
      <c r="I101" s="289"/>
      <c r="J101" s="289"/>
      <c r="K101" s="289">
        <f>SUM(K81:N100)</f>
        <v>3040</v>
      </c>
      <c r="L101" s="289"/>
      <c r="M101" s="289"/>
      <c r="N101" s="289"/>
      <c r="O101" s="294">
        <f>SUM(O97:AB100)</f>
        <v>400</v>
      </c>
      <c r="P101" s="294"/>
      <c r="Q101" s="294"/>
      <c r="R101" s="294"/>
      <c r="S101" s="294"/>
      <c r="T101" s="294"/>
      <c r="U101" s="294"/>
      <c r="V101" s="294"/>
      <c r="W101" s="294"/>
      <c r="X101" s="294"/>
      <c r="Y101" s="294"/>
      <c r="Z101" s="294"/>
      <c r="AA101" s="294"/>
      <c r="AB101" s="294"/>
      <c r="AC101" s="289">
        <f>SUM(AC81:AH100)</f>
        <v>1664</v>
      </c>
      <c r="AD101" s="289"/>
      <c r="AE101" s="289"/>
      <c r="AF101" s="289"/>
      <c r="AG101" s="289"/>
      <c r="AH101" s="289"/>
      <c r="AI101" s="289">
        <f>SUM(AI81:AL100)</f>
        <v>2456</v>
      </c>
      <c r="AJ101" s="289"/>
      <c r="AK101" s="289"/>
      <c r="AL101" s="289"/>
      <c r="AM101" s="289">
        <f>SUM(AM81:AR100)</f>
        <v>440</v>
      </c>
      <c r="AN101" s="289"/>
      <c r="AO101" s="289"/>
      <c r="AP101" s="289"/>
      <c r="AQ101" s="289"/>
      <c r="AR101" s="289"/>
      <c r="AS101" s="289">
        <f>SUM(AS81:AW100)</f>
        <v>8000</v>
      </c>
      <c r="AT101" s="289"/>
      <c r="AU101" s="289"/>
      <c r="AV101" s="289"/>
      <c r="AW101" s="289"/>
      <c r="AY101"/>
      <c r="AZ101"/>
    </row>
    <row r="102" spans="1:52" ht="18.75" customHeight="1" x14ac:dyDescent="0.25">
      <c r="A102" s="289"/>
      <c r="B102" s="289"/>
      <c r="C102" s="290"/>
      <c r="D102" s="290"/>
      <c r="E102" s="290"/>
      <c r="F102" s="290"/>
      <c r="G102" s="289"/>
      <c r="H102" s="289"/>
      <c r="I102" s="289"/>
      <c r="J102" s="289"/>
      <c r="K102" s="289"/>
      <c r="L102" s="289"/>
      <c r="M102" s="289"/>
      <c r="N102" s="289"/>
      <c r="O102" s="294"/>
      <c r="P102" s="294"/>
      <c r="Q102" s="294"/>
      <c r="R102" s="294"/>
      <c r="S102" s="294"/>
      <c r="T102" s="294"/>
      <c r="U102" s="294"/>
      <c r="V102" s="294"/>
      <c r="W102" s="294"/>
      <c r="X102" s="294"/>
      <c r="Y102" s="294"/>
      <c r="Z102" s="294"/>
      <c r="AA102" s="294"/>
      <c r="AB102" s="294"/>
      <c r="AC102" s="289"/>
      <c r="AD102" s="289"/>
      <c r="AE102" s="289"/>
      <c r="AF102" s="289"/>
      <c r="AG102" s="289"/>
      <c r="AH102" s="289"/>
      <c r="AI102" s="289"/>
      <c r="AJ102" s="289"/>
      <c r="AK102" s="289"/>
      <c r="AL102" s="289"/>
      <c r="AM102" s="289"/>
      <c r="AN102" s="289"/>
      <c r="AO102" s="289"/>
      <c r="AP102" s="289"/>
      <c r="AQ102" s="289"/>
      <c r="AR102" s="289"/>
      <c r="AS102" s="289"/>
      <c r="AT102" s="289"/>
      <c r="AU102" s="289"/>
      <c r="AV102" s="289"/>
      <c r="AW102" s="289"/>
      <c r="AY102"/>
      <c r="AZ102"/>
    </row>
    <row r="103" spans="1:52" ht="18.75" customHeight="1" x14ac:dyDescent="0.25">
      <c r="A103" s="289"/>
      <c r="B103" s="289"/>
      <c r="C103" s="290"/>
      <c r="D103" s="290"/>
      <c r="E103" s="290"/>
      <c r="F103" s="290"/>
      <c r="G103" s="289"/>
      <c r="H103" s="289"/>
      <c r="I103" s="289"/>
      <c r="J103" s="289"/>
      <c r="K103" s="289"/>
      <c r="L103" s="289"/>
      <c r="M103" s="289"/>
      <c r="N103" s="289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  <c r="AA103" s="294"/>
      <c r="AB103" s="294"/>
      <c r="AC103" s="289"/>
      <c r="AD103" s="289"/>
      <c r="AE103" s="289"/>
      <c r="AF103" s="289"/>
      <c r="AG103" s="289"/>
      <c r="AH103" s="289"/>
      <c r="AI103" s="289"/>
      <c r="AJ103" s="289"/>
      <c r="AK103" s="289"/>
      <c r="AL103" s="289"/>
      <c r="AM103" s="289"/>
      <c r="AN103" s="289"/>
      <c r="AO103" s="289"/>
      <c r="AP103" s="289"/>
      <c r="AQ103" s="289"/>
      <c r="AR103" s="289"/>
      <c r="AS103" s="289"/>
      <c r="AT103" s="289"/>
      <c r="AU103" s="289"/>
      <c r="AV103" s="289"/>
      <c r="AW103" s="289"/>
      <c r="AY103"/>
      <c r="AZ103"/>
    </row>
    <row r="104" spans="1:52" ht="18.75" customHeight="1" x14ac:dyDescent="0.25">
      <c r="A104" s="289"/>
      <c r="B104" s="289"/>
      <c r="C104" s="290"/>
      <c r="D104" s="290"/>
      <c r="E104" s="290"/>
      <c r="F104" s="290"/>
      <c r="G104" s="289"/>
      <c r="H104" s="289"/>
      <c r="I104" s="289"/>
      <c r="J104" s="289"/>
      <c r="K104" s="289"/>
      <c r="L104" s="289"/>
      <c r="M104" s="289"/>
      <c r="N104" s="289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/>
      <c r="Z104" s="294"/>
      <c r="AA104" s="294"/>
      <c r="AB104" s="294"/>
      <c r="AC104" s="289"/>
      <c r="AD104" s="289"/>
      <c r="AE104" s="289"/>
      <c r="AF104" s="289"/>
      <c r="AG104" s="289"/>
      <c r="AH104" s="289"/>
      <c r="AI104" s="289"/>
      <c r="AJ104" s="289"/>
      <c r="AK104" s="289"/>
      <c r="AL104" s="289"/>
      <c r="AM104" s="289"/>
      <c r="AN104" s="289"/>
      <c r="AO104" s="289"/>
      <c r="AP104" s="289"/>
      <c r="AQ104" s="289"/>
      <c r="AR104" s="289"/>
      <c r="AS104" s="289"/>
      <c r="AT104" s="289"/>
      <c r="AU104" s="289"/>
      <c r="AV104" s="289"/>
      <c r="AW104" s="289"/>
      <c r="AY104"/>
      <c r="AZ104"/>
    </row>
    <row r="105" spans="1:52" ht="16.5" customHeight="1" x14ac:dyDescent="0.35">
      <c r="A105" s="187"/>
      <c r="B105" s="187"/>
      <c r="C105" s="187"/>
      <c r="D105" s="187"/>
      <c r="E105" s="187"/>
      <c r="F105" s="187"/>
      <c r="G105" s="187"/>
      <c r="H105" s="187"/>
      <c r="I105" s="186"/>
      <c r="J105" s="187"/>
      <c r="K105" s="187"/>
      <c r="L105" s="187"/>
      <c r="M105" s="187"/>
      <c r="N105" s="187"/>
      <c r="O105" s="186"/>
      <c r="P105" s="187"/>
      <c r="Q105" s="187"/>
      <c r="R105" s="187"/>
      <c r="S105" s="187"/>
      <c r="T105" s="187"/>
      <c r="U105" s="186"/>
      <c r="V105" s="187"/>
      <c r="W105" s="187"/>
      <c r="X105" s="187"/>
      <c r="Y105" s="187"/>
      <c r="Z105" s="187"/>
      <c r="AA105" s="186"/>
      <c r="AB105" s="187"/>
      <c r="AC105" s="187"/>
      <c r="AD105" s="187"/>
      <c r="AE105" s="187"/>
      <c r="AF105" s="187"/>
      <c r="AG105" s="186"/>
      <c r="AH105" s="187"/>
      <c r="AI105" s="187"/>
      <c r="AJ105" s="187"/>
      <c r="AK105" s="187"/>
      <c r="AL105" s="187"/>
      <c r="AM105" s="188"/>
      <c r="AN105" s="188"/>
      <c r="AO105" s="187"/>
      <c r="AP105" s="187"/>
      <c r="AQ105" s="187"/>
      <c r="AR105" s="187"/>
      <c r="AS105" s="289">
        <f>SUM(K101:AR104)</f>
        <v>8000</v>
      </c>
      <c r="AT105" s="289"/>
      <c r="AU105" s="289"/>
      <c r="AV105" s="289"/>
      <c r="AW105" s="289"/>
      <c r="AY105"/>
      <c r="AZ105"/>
    </row>
    <row r="106" spans="1:52" ht="21" x14ac:dyDescent="0.35">
      <c r="A106" s="187"/>
      <c r="B106" s="187"/>
      <c r="C106" s="187"/>
      <c r="D106" s="187"/>
      <c r="E106" s="187"/>
      <c r="F106" s="187"/>
      <c r="G106" s="187"/>
      <c r="H106" s="187"/>
      <c r="I106" s="186"/>
      <c r="J106" s="187"/>
      <c r="K106" s="187"/>
      <c r="L106" s="187"/>
      <c r="M106" s="187"/>
      <c r="N106" s="187"/>
      <c r="O106" s="186"/>
      <c r="P106" s="187"/>
      <c r="Q106" s="187"/>
      <c r="R106" s="187"/>
      <c r="S106" s="187"/>
      <c r="T106" s="187"/>
      <c r="U106" s="186"/>
      <c r="V106" s="187"/>
      <c r="W106" s="187"/>
      <c r="X106" s="187"/>
      <c r="Y106" s="187"/>
      <c r="Z106" s="187"/>
      <c r="AA106" s="186"/>
      <c r="AB106" s="187"/>
      <c r="AC106" s="187"/>
      <c r="AD106" s="187"/>
      <c r="AE106" s="187"/>
      <c r="AF106" s="187"/>
      <c r="AG106" s="186"/>
      <c r="AH106" s="187"/>
      <c r="AI106" s="187"/>
      <c r="AJ106" s="187"/>
      <c r="AK106" s="187"/>
      <c r="AL106" s="187"/>
      <c r="AM106" s="188"/>
      <c r="AN106" s="188"/>
      <c r="AO106" s="187"/>
      <c r="AP106" s="187"/>
      <c r="AQ106" s="187"/>
      <c r="AR106" s="187"/>
      <c r="AS106" s="289"/>
      <c r="AT106" s="289"/>
      <c r="AU106" s="289"/>
      <c r="AV106" s="289"/>
      <c r="AW106" s="289"/>
      <c r="AY106"/>
      <c r="AZ106"/>
    </row>
    <row r="107" spans="1:52" ht="21" x14ac:dyDescent="0.35">
      <c r="A107" s="187"/>
      <c r="B107" s="187"/>
      <c r="C107" s="187"/>
      <c r="D107" s="187"/>
      <c r="E107" s="187"/>
      <c r="F107" s="187"/>
      <c r="G107" s="187"/>
      <c r="H107" s="187"/>
      <c r="I107" s="186"/>
      <c r="J107" s="187"/>
      <c r="K107" s="187"/>
      <c r="L107" s="187"/>
      <c r="M107" s="187"/>
      <c r="N107" s="187"/>
      <c r="O107" s="186"/>
      <c r="P107" s="187"/>
      <c r="Q107" s="187"/>
      <c r="R107" s="187"/>
      <c r="S107" s="187"/>
      <c r="T107" s="187"/>
      <c r="U107" s="186"/>
      <c r="V107" s="187"/>
      <c r="W107" s="187"/>
      <c r="X107" s="187"/>
      <c r="Y107" s="187"/>
      <c r="Z107" s="187"/>
      <c r="AA107" s="186"/>
      <c r="AB107" s="187"/>
      <c r="AC107" s="187"/>
      <c r="AD107" s="187"/>
      <c r="AE107" s="187"/>
      <c r="AF107" s="187"/>
      <c r="AG107" s="186"/>
      <c r="AH107" s="187"/>
      <c r="AI107" s="187"/>
      <c r="AJ107" s="187"/>
      <c r="AK107" s="187"/>
      <c r="AL107" s="187"/>
      <c r="AM107" s="188"/>
      <c r="AN107" s="188"/>
      <c r="AO107" s="187"/>
      <c r="AP107" s="187"/>
      <c r="AQ107" s="187"/>
      <c r="AR107" s="187"/>
      <c r="AS107" s="289"/>
      <c r="AT107" s="289"/>
      <c r="AU107" s="289"/>
      <c r="AV107" s="289"/>
      <c r="AW107" s="289"/>
      <c r="AY107"/>
      <c r="AZ107"/>
    </row>
    <row r="108" spans="1:52" ht="16.5" customHeight="1" x14ac:dyDescent="0.25">
      <c r="I108"/>
      <c r="O108"/>
      <c r="U108"/>
      <c r="AA108"/>
      <c r="AG108"/>
      <c r="AM108"/>
      <c r="AN108"/>
      <c r="AV108"/>
      <c r="AW108"/>
      <c r="AY108"/>
      <c r="AZ108"/>
    </row>
    <row r="109" spans="1:52" x14ac:dyDescent="0.25">
      <c r="I109"/>
      <c r="O109"/>
      <c r="U109"/>
      <c r="AA109"/>
      <c r="AG109"/>
      <c r="AM109"/>
      <c r="AN109"/>
      <c r="AV109"/>
      <c r="AW109"/>
      <c r="AY109"/>
      <c r="AZ109"/>
    </row>
    <row r="110" spans="1:52" x14ac:dyDescent="0.25">
      <c r="I110"/>
      <c r="O110"/>
      <c r="U110"/>
      <c r="AA110"/>
      <c r="AG110"/>
      <c r="AM110"/>
      <c r="AN110"/>
      <c r="AV110"/>
      <c r="AW110"/>
      <c r="AY110"/>
      <c r="AZ110"/>
    </row>
    <row r="111" spans="1:52" x14ac:dyDescent="0.25">
      <c r="I111"/>
      <c r="O111"/>
      <c r="U111"/>
      <c r="AA111"/>
      <c r="AG111"/>
      <c r="AM111"/>
      <c r="AN111"/>
      <c r="AV111"/>
      <c r="AW111"/>
      <c r="AY111"/>
      <c r="AZ111"/>
    </row>
    <row r="112" spans="1:52" x14ac:dyDescent="0.25">
      <c r="I112"/>
      <c r="O112"/>
      <c r="U112"/>
      <c r="AA112"/>
      <c r="AG112"/>
      <c r="AM112"/>
      <c r="AN112"/>
      <c r="AV112"/>
      <c r="AW112"/>
      <c r="AY112"/>
      <c r="AZ112"/>
    </row>
    <row r="113" spans="9:52" x14ac:dyDescent="0.25">
      <c r="I113"/>
      <c r="O113"/>
      <c r="U113"/>
      <c r="AA113"/>
      <c r="AG113"/>
      <c r="AM113"/>
      <c r="AN113"/>
      <c r="AV113"/>
      <c r="AW113"/>
      <c r="AY113"/>
      <c r="AZ113"/>
    </row>
    <row r="114" spans="9:52" x14ac:dyDescent="0.25">
      <c r="I114"/>
      <c r="O114"/>
      <c r="U114"/>
      <c r="AA114"/>
      <c r="AG114"/>
      <c r="AM114"/>
      <c r="AN114"/>
      <c r="AV114"/>
      <c r="AW114"/>
      <c r="AY114"/>
      <c r="AZ114"/>
    </row>
    <row r="115" spans="9:52" x14ac:dyDescent="0.25">
      <c r="I115"/>
      <c r="O115"/>
      <c r="U115"/>
      <c r="AA115"/>
      <c r="AG115"/>
      <c r="AM115"/>
      <c r="AN115"/>
      <c r="AV115"/>
      <c r="AW115"/>
      <c r="AY115"/>
      <c r="AZ115"/>
    </row>
    <row r="116" spans="9:52" x14ac:dyDescent="0.25">
      <c r="I116"/>
      <c r="O116"/>
      <c r="U116"/>
      <c r="AA116"/>
      <c r="AG116"/>
      <c r="AM116"/>
      <c r="AN116"/>
      <c r="AV116"/>
      <c r="AW116"/>
      <c r="AY116"/>
      <c r="AZ116"/>
    </row>
    <row r="117" spans="9:52" x14ac:dyDescent="0.25">
      <c r="I117"/>
      <c r="O117"/>
      <c r="U117"/>
      <c r="AA117"/>
      <c r="AG117"/>
      <c r="AM117"/>
      <c r="AN117"/>
      <c r="AV117"/>
      <c r="AW117"/>
      <c r="AY117"/>
      <c r="AZ117"/>
    </row>
    <row r="118" spans="9:52" x14ac:dyDescent="0.25">
      <c r="I118"/>
      <c r="O118"/>
      <c r="U118"/>
      <c r="AA118"/>
      <c r="AG118"/>
      <c r="AM118"/>
      <c r="AN118"/>
      <c r="AV118"/>
      <c r="AW118"/>
      <c r="AY118"/>
      <c r="AZ118"/>
    </row>
    <row r="119" spans="9:52" x14ac:dyDescent="0.25">
      <c r="I119"/>
      <c r="O119"/>
      <c r="U119"/>
      <c r="AA119"/>
      <c r="AG119"/>
      <c r="AM119"/>
      <c r="AN119"/>
      <c r="AV119"/>
      <c r="AW119"/>
      <c r="AY119"/>
      <c r="AZ119"/>
    </row>
    <row r="120" spans="9:52" x14ac:dyDescent="0.25">
      <c r="I120"/>
      <c r="O120"/>
      <c r="U120"/>
      <c r="AA120"/>
      <c r="AG120"/>
      <c r="AM120"/>
      <c r="AN120"/>
      <c r="AV120"/>
      <c r="AW120"/>
      <c r="AY120"/>
      <c r="AZ120"/>
    </row>
    <row r="121" spans="9:52" x14ac:dyDescent="0.25">
      <c r="I121"/>
      <c r="O121"/>
      <c r="U121"/>
      <c r="AA121"/>
      <c r="AG121"/>
      <c r="AM121"/>
      <c r="AN121"/>
      <c r="AV121"/>
      <c r="AW121"/>
      <c r="AY121"/>
      <c r="AZ121"/>
    </row>
    <row r="122" spans="9:52" x14ac:dyDescent="0.25">
      <c r="I122"/>
      <c r="O122"/>
      <c r="U122"/>
      <c r="AA122"/>
      <c r="AG122"/>
      <c r="AM122"/>
      <c r="AN122"/>
      <c r="AV122"/>
      <c r="AW122"/>
      <c r="AY122"/>
      <c r="AZ122"/>
    </row>
    <row r="123" spans="9:52" x14ac:dyDescent="0.25">
      <c r="I123"/>
      <c r="O123"/>
      <c r="U123"/>
      <c r="AA123"/>
      <c r="AG123"/>
      <c r="AM123"/>
      <c r="AN123"/>
      <c r="AV123"/>
      <c r="AW123"/>
      <c r="AY123"/>
      <c r="AZ123"/>
    </row>
    <row r="124" spans="9:52" x14ac:dyDescent="0.25">
      <c r="I124"/>
      <c r="O124"/>
      <c r="U124"/>
      <c r="AA124"/>
      <c r="AG124"/>
      <c r="AM124"/>
      <c r="AN124"/>
      <c r="AV124"/>
      <c r="AW124"/>
      <c r="AY124"/>
      <c r="AZ124"/>
    </row>
    <row r="125" spans="9:52" x14ac:dyDescent="0.25">
      <c r="I125"/>
      <c r="O125"/>
      <c r="U125"/>
      <c r="AA125"/>
      <c r="AG125"/>
      <c r="AM125"/>
      <c r="AN125"/>
      <c r="AV125"/>
      <c r="AW125"/>
      <c r="AY125"/>
      <c r="AZ125"/>
    </row>
    <row r="126" spans="9:52" x14ac:dyDescent="0.25">
      <c r="I126"/>
      <c r="O126"/>
      <c r="U126"/>
      <c r="AA126"/>
      <c r="AG126"/>
      <c r="AM126"/>
      <c r="AN126"/>
      <c r="AV126"/>
      <c r="AW126"/>
      <c r="AY126"/>
      <c r="AZ126"/>
    </row>
    <row r="127" spans="9:52" ht="288" customHeight="1" x14ac:dyDescent="0.25">
      <c r="I127"/>
      <c r="O127"/>
      <c r="U127"/>
      <c r="AA127"/>
      <c r="AG127"/>
      <c r="AM127"/>
      <c r="AN127"/>
      <c r="AV127"/>
      <c r="AW127"/>
      <c r="AY127"/>
      <c r="AZ127"/>
    </row>
    <row r="128" spans="9:52" ht="16.5" customHeight="1" x14ac:dyDescent="0.25">
      <c r="I128"/>
      <c r="O128"/>
      <c r="U128"/>
      <c r="AA128"/>
      <c r="AG128"/>
      <c r="AM128"/>
      <c r="AN128"/>
      <c r="AV128"/>
      <c r="AW128"/>
      <c r="AY128"/>
      <c r="AZ128"/>
    </row>
    <row r="129" spans="9:52" x14ac:dyDescent="0.25">
      <c r="I129"/>
      <c r="O129"/>
      <c r="U129"/>
      <c r="AA129"/>
      <c r="AG129"/>
      <c r="AM129"/>
      <c r="AN129"/>
      <c r="AV129"/>
      <c r="AW129"/>
      <c r="AY129"/>
      <c r="AZ129"/>
    </row>
    <row r="130" spans="9:52" x14ac:dyDescent="0.25">
      <c r="I130"/>
      <c r="O130"/>
      <c r="U130"/>
      <c r="AA130"/>
      <c r="AG130"/>
      <c r="AM130"/>
      <c r="AN130"/>
      <c r="AV130"/>
      <c r="AW130"/>
      <c r="AY130"/>
      <c r="AZ130"/>
    </row>
    <row r="131" spans="9:52" x14ac:dyDescent="0.25">
      <c r="I131"/>
      <c r="O131"/>
      <c r="U131"/>
      <c r="AA131"/>
      <c r="AG131"/>
      <c r="AM131"/>
      <c r="AN131"/>
      <c r="AV131"/>
      <c r="AW131"/>
      <c r="AY131"/>
      <c r="AZ131"/>
    </row>
    <row r="132" spans="9:52" x14ac:dyDescent="0.25">
      <c r="I132"/>
      <c r="O132"/>
      <c r="U132"/>
      <c r="AA132"/>
      <c r="AG132"/>
      <c r="AM132"/>
      <c r="AN132"/>
      <c r="AV132"/>
      <c r="AW132"/>
      <c r="AY132"/>
      <c r="AZ132"/>
    </row>
    <row r="133" spans="9:52" x14ac:dyDescent="0.25">
      <c r="I133"/>
      <c r="O133"/>
      <c r="U133"/>
      <c r="AA133"/>
      <c r="AG133"/>
      <c r="AM133"/>
      <c r="AN133"/>
      <c r="AV133"/>
      <c r="AW133"/>
      <c r="AY133"/>
      <c r="AZ133"/>
    </row>
    <row r="134" spans="9:52" x14ac:dyDescent="0.25">
      <c r="I134"/>
      <c r="O134"/>
      <c r="U134"/>
      <c r="AA134"/>
      <c r="AG134"/>
      <c r="AM134"/>
      <c r="AN134"/>
      <c r="AV134"/>
      <c r="AW134"/>
      <c r="AY134"/>
      <c r="AZ134"/>
    </row>
    <row r="135" spans="9:52" x14ac:dyDescent="0.25">
      <c r="I135"/>
      <c r="O135"/>
      <c r="U135"/>
      <c r="AA135"/>
      <c r="AG135"/>
      <c r="AM135"/>
      <c r="AN135"/>
      <c r="AV135"/>
      <c r="AW135"/>
      <c r="AY135"/>
      <c r="AZ135"/>
    </row>
    <row r="136" spans="9:52" x14ac:dyDescent="0.25">
      <c r="I136"/>
      <c r="O136"/>
      <c r="U136"/>
      <c r="AA136"/>
      <c r="AG136"/>
      <c r="AM136"/>
      <c r="AN136"/>
      <c r="AV136"/>
      <c r="AW136"/>
      <c r="AY136"/>
      <c r="AZ136"/>
    </row>
    <row r="137" spans="9:52" x14ac:dyDescent="0.25">
      <c r="I137"/>
      <c r="O137"/>
      <c r="U137"/>
      <c r="AA137"/>
      <c r="AG137"/>
      <c r="AM137"/>
      <c r="AN137"/>
      <c r="AV137"/>
      <c r="AW137"/>
      <c r="AY137"/>
      <c r="AZ137"/>
    </row>
    <row r="138" spans="9:52" x14ac:dyDescent="0.25">
      <c r="I138"/>
      <c r="O138"/>
      <c r="U138"/>
      <c r="AA138"/>
      <c r="AG138"/>
      <c r="AM138"/>
      <c r="AN138"/>
      <c r="AV138"/>
      <c r="AW138"/>
      <c r="AY138"/>
      <c r="AZ138"/>
    </row>
    <row r="139" spans="9:52" x14ac:dyDescent="0.25">
      <c r="I139"/>
      <c r="O139"/>
      <c r="U139"/>
      <c r="AA139"/>
      <c r="AG139"/>
      <c r="AM139"/>
      <c r="AN139"/>
      <c r="AV139"/>
      <c r="AW139"/>
      <c r="AY139"/>
      <c r="AZ139"/>
    </row>
    <row r="140" spans="9:52" x14ac:dyDescent="0.25">
      <c r="I140"/>
      <c r="O140"/>
      <c r="U140"/>
      <c r="AA140"/>
      <c r="AG140"/>
      <c r="AM140"/>
      <c r="AN140"/>
      <c r="AV140"/>
      <c r="AW140"/>
      <c r="AY140"/>
      <c r="AZ140"/>
    </row>
    <row r="141" spans="9:52" x14ac:dyDescent="0.25">
      <c r="I141"/>
      <c r="O141"/>
      <c r="U141"/>
      <c r="AA141"/>
      <c r="AG141"/>
      <c r="AM141"/>
      <c r="AN141"/>
      <c r="AV141"/>
      <c r="AW141"/>
      <c r="AY141"/>
      <c r="AZ141"/>
    </row>
    <row r="142" spans="9:52" x14ac:dyDescent="0.25">
      <c r="I142"/>
      <c r="O142"/>
      <c r="U142"/>
      <c r="AA142"/>
      <c r="AG142"/>
      <c r="AM142"/>
      <c r="AN142"/>
      <c r="AV142"/>
      <c r="AW142"/>
      <c r="AY142"/>
      <c r="AZ142"/>
    </row>
    <row r="143" spans="9:52" x14ac:dyDescent="0.25">
      <c r="I143"/>
      <c r="O143"/>
      <c r="U143"/>
      <c r="AA143"/>
      <c r="AG143"/>
      <c r="AM143"/>
      <c r="AN143"/>
      <c r="AV143"/>
      <c r="AW143"/>
      <c r="AY143"/>
      <c r="AZ143"/>
    </row>
    <row r="144" spans="9:52" x14ac:dyDescent="0.25">
      <c r="I144"/>
      <c r="O144"/>
      <c r="U144"/>
      <c r="AA144"/>
      <c r="AG144"/>
      <c r="AM144"/>
      <c r="AN144"/>
      <c r="AV144"/>
      <c r="AW144"/>
      <c r="AY144"/>
      <c r="AZ144"/>
    </row>
    <row r="145" spans="9:55" x14ac:dyDescent="0.25">
      <c r="I145"/>
      <c r="O145"/>
      <c r="U145"/>
      <c r="AA145"/>
      <c r="AG145"/>
      <c r="AM145"/>
      <c r="AN145"/>
      <c r="AV145"/>
      <c r="AW145"/>
      <c r="AY145"/>
      <c r="AZ145"/>
    </row>
    <row r="146" spans="9:55" x14ac:dyDescent="0.25">
      <c r="I146"/>
      <c r="O146"/>
      <c r="U146"/>
      <c r="AA146"/>
      <c r="AG146"/>
      <c r="AM146"/>
      <c r="AN146"/>
      <c r="AV146"/>
      <c r="AW146"/>
      <c r="AY146"/>
      <c r="AZ146"/>
    </row>
    <row r="147" spans="9:55" x14ac:dyDescent="0.25">
      <c r="I147"/>
      <c r="O147"/>
      <c r="U147"/>
      <c r="AA147"/>
      <c r="AG147"/>
      <c r="AM147"/>
      <c r="AN147"/>
      <c r="AV147"/>
      <c r="AW147"/>
      <c r="AY147"/>
      <c r="AZ147"/>
    </row>
    <row r="148" spans="9:55" x14ac:dyDescent="0.25">
      <c r="I148"/>
      <c r="O148"/>
      <c r="U148"/>
      <c r="AA148"/>
      <c r="AG148"/>
      <c r="AM148"/>
      <c r="AN148"/>
      <c r="AV148"/>
      <c r="AW148"/>
      <c r="AY148"/>
      <c r="AZ148"/>
    </row>
    <row r="149" spans="9:55" x14ac:dyDescent="0.25">
      <c r="I149"/>
      <c r="O149"/>
      <c r="U149"/>
      <c r="AA149"/>
      <c r="AG149"/>
      <c r="AM149"/>
      <c r="AN149"/>
      <c r="AV149"/>
      <c r="AW149"/>
      <c r="AY149"/>
      <c r="AZ149"/>
    </row>
    <row r="150" spans="9:55" x14ac:dyDescent="0.25">
      <c r="I150"/>
      <c r="O150"/>
      <c r="U150"/>
      <c r="AA150"/>
      <c r="AG150"/>
      <c r="AM150"/>
      <c r="AN150"/>
      <c r="AV150"/>
      <c r="AW150"/>
      <c r="AY150"/>
      <c r="AZ150"/>
    </row>
    <row r="151" spans="9:55" x14ac:dyDescent="0.25">
      <c r="I151"/>
      <c r="O151"/>
      <c r="U151"/>
      <c r="AA151"/>
      <c r="AG151"/>
      <c r="AM151"/>
      <c r="AN151"/>
      <c r="AV151"/>
      <c r="AW151"/>
      <c r="AY151"/>
      <c r="AZ151"/>
    </row>
    <row r="152" spans="9:55" ht="16.5" customHeight="1" x14ac:dyDescent="0.25">
      <c r="I152"/>
      <c r="O152"/>
      <c r="U152"/>
      <c r="AA152"/>
      <c r="AG152"/>
      <c r="AM152"/>
      <c r="AN152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</row>
    <row r="153" spans="9:55" ht="16.5" customHeight="1" x14ac:dyDescent="0.25">
      <c r="I153"/>
      <c r="O153"/>
      <c r="U153"/>
      <c r="AA153"/>
      <c r="AG153"/>
      <c r="AM153"/>
      <c r="AN153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69"/>
    </row>
    <row r="154" spans="9:55" ht="16.5" customHeight="1" x14ac:dyDescent="0.25">
      <c r="I154"/>
      <c r="O154"/>
      <c r="U154"/>
      <c r="AA154"/>
      <c r="AG154"/>
      <c r="AM154"/>
      <c r="AN154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</row>
    <row r="155" spans="9:55" ht="89.45" customHeight="1" x14ac:dyDescent="0.25">
      <c r="I155"/>
      <c r="O155"/>
      <c r="U155"/>
      <c r="AA155"/>
      <c r="AG155"/>
      <c r="AM155"/>
      <c r="AN155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</row>
    <row r="156" spans="9:55" ht="16.5" customHeight="1" x14ac:dyDescent="0.25">
      <c r="I156"/>
      <c r="O156"/>
      <c r="U156"/>
      <c r="AA156"/>
      <c r="AG156"/>
      <c r="AM156"/>
      <c r="AN156"/>
    </row>
    <row r="157" spans="9:55" ht="16.5" customHeight="1" x14ac:dyDescent="0.25">
      <c r="I157"/>
      <c r="O157"/>
      <c r="U157"/>
      <c r="AA157"/>
      <c r="AG157"/>
      <c r="AM157"/>
      <c r="AN157"/>
    </row>
    <row r="158" spans="9:55" x14ac:dyDescent="0.25">
      <c r="I158"/>
      <c r="O158"/>
      <c r="U158"/>
      <c r="AA158"/>
      <c r="AG158"/>
      <c r="AM158"/>
      <c r="AN158"/>
    </row>
    <row r="159" spans="9:55" ht="29.25" customHeight="1" x14ac:dyDescent="0.25">
      <c r="I159"/>
      <c r="O159"/>
      <c r="U159"/>
      <c r="AA159"/>
      <c r="AG159"/>
      <c r="AM159"/>
      <c r="AN159"/>
      <c r="AP159" s="189"/>
      <c r="AQ159" s="189"/>
    </row>
    <row r="160" spans="9:55" ht="32.25" customHeight="1" x14ac:dyDescent="0.25">
      <c r="I160"/>
      <c r="O160"/>
      <c r="U160"/>
      <c r="AA160"/>
      <c r="AG160"/>
      <c r="AM160"/>
      <c r="AN160"/>
      <c r="AP160" s="189"/>
      <c r="AQ160" s="189"/>
    </row>
    <row r="161" spans="9:46" ht="28.5" x14ac:dyDescent="0.25">
      <c r="I161"/>
      <c r="O161"/>
      <c r="U161"/>
      <c r="AA161"/>
      <c r="AG161"/>
      <c r="AM161"/>
      <c r="AN161"/>
      <c r="AP161" s="190"/>
      <c r="AQ161" s="190"/>
    </row>
    <row r="162" spans="9:46" ht="29.25" customHeight="1" x14ac:dyDescent="0.25">
      <c r="I162"/>
      <c r="O162"/>
      <c r="U162"/>
      <c r="AA162"/>
      <c r="AG162"/>
      <c r="AM162"/>
      <c r="AN162"/>
      <c r="AP162" s="190"/>
      <c r="AQ162" s="190"/>
    </row>
    <row r="163" spans="9:46" ht="28.5" x14ac:dyDescent="0.25">
      <c r="I163"/>
      <c r="O163"/>
      <c r="U163"/>
      <c r="AA163"/>
      <c r="AG163"/>
      <c r="AM163"/>
      <c r="AN163"/>
      <c r="AP163" s="190"/>
      <c r="AQ163" s="190"/>
    </row>
    <row r="164" spans="9:46" ht="28.5" x14ac:dyDescent="0.25">
      <c r="I164"/>
      <c r="O164"/>
      <c r="U164"/>
      <c r="AA164"/>
      <c r="AG164"/>
      <c r="AM164"/>
      <c r="AN164"/>
      <c r="AP164" s="190"/>
      <c r="AQ164" s="190"/>
    </row>
    <row r="165" spans="9:46" ht="28.5" x14ac:dyDescent="0.25">
      <c r="I165"/>
      <c r="O165"/>
      <c r="U165"/>
      <c r="AA165"/>
      <c r="AG165"/>
      <c r="AM165"/>
      <c r="AN165"/>
      <c r="AP165" s="190"/>
      <c r="AQ165" s="190"/>
      <c r="AR165" s="191"/>
      <c r="AS165" s="191"/>
      <c r="AT165" s="191"/>
    </row>
    <row r="166" spans="9:46" ht="28.5" x14ac:dyDescent="0.25">
      <c r="I166"/>
      <c r="O166"/>
      <c r="U166"/>
      <c r="AA166"/>
      <c r="AG166"/>
      <c r="AM166"/>
      <c r="AN166"/>
      <c r="AP166" s="190"/>
      <c r="AQ166" s="190"/>
      <c r="AR166" s="191"/>
      <c r="AS166" s="191"/>
      <c r="AT166" s="191"/>
    </row>
    <row r="167" spans="9:46" ht="28.5" x14ac:dyDescent="0.25">
      <c r="I167"/>
      <c r="O167"/>
      <c r="U167"/>
      <c r="AA167"/>
      <c r="AG167"/>
      <c r="AM167"/>
      <c r="AN167"/>
      <c r="AP167" s="190"/>
      <c r="AQ167" s="190"/>
      <c r="AR167" s="191"/>
      <c r="AS167" s="191"/>
      <c r="AT167" s="191"/>
    </row>
    <row r="168" spans="9:46" x14ac:dyDescent="0.25">
      <c r="I168"/>
      <c r="O168"/>
      <c r="U168"/>
      <c r="AA168"/>
      <c r="AG168"/>
      <c r="AM168"/>
      <c r="AN168"/>
      <c r="AR168" s="191"/>
      <c r="AS168" s="191"/>
      <c r="AT168" s="191"/>
    </row>
    <row r="169" spans="9:46" x14ac:dyDescent="0.25">
      <c r="I169"/>
      <c r="O169"/>
      <c r="U169"/>
      <c r="AA169"/>
      <c r="AG169"/>
      <c r="AM169"/>
      <c r="AN169"/>
      <c r="AR169" s="191"/>
      <c r="AS169" s="191"/>
      <c r="AT169" s="191"/>
    </row>
    <row r="170" spans="9:46" x14ac:dyDescent="0.25">
      <c r="I170"/>
      <c r="O170"/>
      <c r="U170"/>
      <c r="AA170"/>
      <c r="AG170"/>
      <c r="AM170"/>
      <c r="AN170"/>
      <c r="AR170" s="191"/>
      <c r="AS170" s="191"/>
      <c r="AT170" s="191"/>
    </row>
    <row r="171" spans="9:46" x14ac:dyDescent="0.25">
      <c r="I171"/>
      <c r="O171"/>
      <c r="U171"/>
      <c r="AA171"/>
      <c r="AG171"/>
      <c r="AM171"/>
      <c r="AN171"/>
    </row>
    <row r="172" spans="9:46" x14ac:dyDescent="0.25">
      <c r="I172"/>
      <c r="O172"/>
      <c r="U172"/>
      <c r="AA172"/>
      <c r="AG172"/>
      <c r="AM172"/>
      <c r="AN172"/>
    </row>
    <row r="173" spans="9:46" x14ac:dyDescent="0.25">
      <c r="I173"/>
      <c r="O173"/>
      <c r="U173"/>
      <c r="AA173"/>
      <c r="AG173"/>
      <c r="AM173"/>
      <c r="AN173"/>
    </row>
    <row r="174" spans="9:46" x14ac:dyDescent="0.25">
      <c r="I174"/>
      <c r="O174"/>
      <c r="U174"/>
      <c r="AA174"/>
      <c r="AG174"/>
      <c r="AM174"/>
      <c r="AN174"/>
    </row>
    <row r="175" spans="9:46" ht="28.5" x14ac:dyDescent="0.25">
      <c r="I175"/>
      <c r="O175"/>
      <c r="U175"/>
      <c r="AA175"/>
      <c r="AG175"/>
      <c r="AM175"/>
      <c r="AN175"/>
      <c r="AP175" s="189"/>
      <c r="AQ175" s="189"/>
    </row>
    <row r="176" spans="9:46" ht="28.5" x14ac:dyDescent="0.25">
      <c r="I176"/>
      <c r="O176"/>
      <c r="U176"/>
      <c r="AA176"/>
      <c r="AG176"/>
      <c r="AM176"/>
      <c r="AN176"/>
      <c r="AP176" s="189"/>
      <c r="AQ176" s="189"/>
    </row>
    <row r="177" spans="9:43" ht="28.5" x14ac:dyDescent="0.25">
      <c r="I177"/>
      <c r="O177"/>
      <c r="U177"/>
      <c r="AA177"/>
      <c r="AG177"/>
      <c r="AM177"/>
      <c r="AN177"/>
      <c r="AP177" s="189"/>
      <c r="AQ177" s="189"/>
    </row>
    <row r="178" spans="9:43" ht="28.5" x14ac:dyDescent="0.25">
      <c r="I178"/>
      <c r="O178"/>
      <c r="U178"/>
      <c r="AA178"/>
      <c r="AG178"/>
      <c r="AM178"/>
      <c r="AN178"/>
      <c r="AP178" s="190"/>
      <c r="AQ178" s="190"/>
    </row>
    <row r="179" spans="9:43" ht="28.5" x14ac:dyDescent="0.25">
      <c r="I179"/>
      <c r="O179"/>
      <c r="U179"/>
      <c r="AA179"/>
      <c r="AG179"/>
      <c r="AM179"/>
      <c r="AN179"/>
      <c r="AP179" s="190"/>
      <c r="AQ179" s="190"/>
    </row>
    <row r="180" spans="9:43" ht="28.5" x14ac:dyDescent="0.25">
      <c r="I180"/>
      <c r="O180"/>
      <c r="U180"/>
      <c r="AA180"/>
      <c r="AG180"/>
      <c r="AM180"/>
      <c r="AN180"/>
      <c r="AP180" s="190"/>
      <c r="AQ180" s="190"/>
    </row>
    <row r="181" spans="9:43" ht="28.5" x14ac:dyDescent="0.25">
      <c r="I181"/>
      <c r="O181"/>
      <c r="U181"/>
      <c r="AA181"/>
      <c r="AG181"/>
      <c r="AM181"/>
      <c r="AN181"/>
      <c r="AP181" s="190"/>
      <c r="AQ181" s="190"/>
    </row>
    <row r="182" spans="9:43" ht="28.5" x14ac:dyDescent="0.25">
      <c r="I182"/>
      <c r="O182"/>
      <c r="U182"/>
      <c r="AA182"/>
      <c r="AG182"/>
      <c r="AM182"/>
      <c r="AN182"/>
      <c r="AP182" s="190"/>
      <c r="AQ182" s="190"/>
    </row>
    <row r="183" spans="9:43" ht="28.5" x14ac:dyDescent="0.25">
      <c r="I183"/>
      <c r="O183"/>
      <c r="U183"/>
      <c r="AA183"/>
      <c r="AG183"/>
      <c r="AM183"/>
      <c r="AN183"/>
      <c r="AP183" s="190"/>
      <c r="AQ183" s="190"/>
    </row>
    <row r="184" spans="9:43" ht="28.5" x14ac:dyDescent="0.25">
      <c r="I184"/>
      <c r="O184"/>
      <c r="U184"/>
      <c r="AA184"/>
      <c r="AG184"/>
      <c r="AM184"/>
      <c r="AN184"/>
      <c r="AP184" s="190"/>
      <c r="AQ184" s="190"/>
    </row>
    <row r="185" spans="9:43" ht="28.5" x14ac:dyDescent="0.25">
      <c r="I185"/>
      <c r="O185"/>
      <c r="U185"/>
      <c r="AA185"/>
      <c r="AG185"/>
      <c r="AM185"/>
      <c r="AN185"/>
      <c r="AP185" s="190"/>
      <c r="AQ185" s="190"/>
    </row>
    <row r="186" spans="9:43" ht="28.5" x14ac:dyDescent="0.25">
      <c r="I186"/>
      <c r="O186"/>
      <c r="U186"/>
      <c r="AA186"/>
      <c r="AG186"/>
      <c r="AM186"/>
      <c r="AN186"/>
      <c r="AP186" s="190"/>
      <c r="AQ186" s="190"/>
    </row>
    <row r="187" spans="9:43" ht="28.5" x14ac:dyDescent="0.25">
      <c r="I187"/>
      <c r="O187"/>
      <c r="U187"/>
      <c r="AA187"/>
      <c r="AG187"/>
      <c r="AM187"/>
      <c r="AN187"/>
      <c r="AP187" s="190"/>
      <c r="AQ187" s="190"/>
    </row>
    <row r="188" spans="9:43" ht="28.5" x14ac:dyDescent="0.25">
      <c r="I188"/>
      <c r="O188"/>
      <c r="U188"/>
      <c r="AA188"/>
      <c r="AG188"/>
      <c r="AM188"/>
      <c r="AN188"/>
      <c r="AP188" s="190"/>
      <c r="AQ188" s="190"/>
    </row>
    <row r="189" spans="9:43" ht="28.5" x14ac:dyDescent="0.25">
      <c r="I189"/>
      <c r="O189"/>
      <c r="U189"/>
      <c r="AA189"/>
      <c r="AG189"/>
      <c r="AM189"/>
      <c r="AN189"/>
      <c r="AP189" s="190"/>
      <c r="AQ189" s="190"/>
    </row>
    <row r="190" spans="9:43" ht="28.5" x14ac:dyDescent="0.25">
      <c r="I190"/>
      <c r="O190"/>
      <c r="U190"/>
      <c r="AA190"/>
      <c r="AG190"/>
      <c r="AM190"/>
      <c r="AN190"/>
      <c r="AP190" s="190"/>
      <c r="AQ190" s="190"/>
    </row>
    <row r="191" spans="9:43" ht="28.5" x14ac:dyDescent="0.25">
      <c r="I191"/>
      <c r="O191"/>
      <c r="U191"/>
      <c r="AA191"/>
      <c r="AG191"/>
      <c r="AM191"/>
      <c r="AN191"/>
      <c r="AP191" s="190"/>
      <c r="AQ191" s="190"/>
    </row>
    <row r="192" spans="9:43" ht="28.5" x14ac:dyDescent="0.25">
      <c r="I192"/>
      <c r="O192"/>
      <c r="U192"/>
      <c r="AA192"/>
      <c r="AG192"/>
      <c r="AM192"/>
      <c r="AN192"/>
      <c r="AP192" s="190"/>
      <c r="AQ192" s="190"/>
    </row>
    <row r="193" spans="9:40" x14ac:dyDescent="0.25">
      <c r="I193"/>
      <c r="O193"/>
      <c r="U193"/>
      <c r="AA193"/>
      <c r="AG193"/>
      <c r="AM193"/>
      <c r="AN193"/>
    </row>
    <row r="194" spans="9:40" x14ac:dyDescent="0.25">
      <c r="I194"/>
      <c r="O194"/>
      <c r="U194"/>
      <c r="AA194"/>
      <c r="AG194"/>
      <c r="AM194"/>
      <c r="AN194"/>
    </row>
    <row r="195" spans="9:40" x14ac:dyDescent="0.25">
      <c r="I195"/>
      <c r="O195"/>
      <c r="U195"/>
      <c r="AA195"/>
      <c r="AG195"/>
      <c r="AM195"/>
      <c r="AN195"/>
    </row>
    <row r="196" spans="9:40" x14ac:dyDescent="0.25">
      <c r="I196"/>
      <c r="O196"/>
      <c r="U196"/>
      <c r="AA196"/>
      <c r="AG196"/>
      <c r="AM196"/>
      <c r="AN196"/>
    </row>
    <row r="197" spans="9:40" x14ac:dyDescent="0.25">
      <c r="I197"/>
      <c r="O197"/>
      <c r="U197"/>
      <c r="AA197"/>
      <c r="AG197"/>
      <c r="AM197"/>
      <c r="AN197"/>
    </row>
    <row r="198" spans="9:40" x14ac:dyDescent="0.25">
      <c r="I198"/>
      <c r="O198"/>
      <c r="U198"/>
      <c r="AA198"/>
      <c r="AG198"/>
      <c r="AM198"/>
      <c r="AN198"/>
    </row>
    <row r="199" spans="9:40" x14ac:dyDescent="0.25">
      <c r="I199"/>
      <c r="O199"/>
      <c r="U199"/>
      <c r="AA199"/>
      <c r="AG199"/>
      <c r="AM199"/>
      <c r="AN199"/>
    </row>
    <row r="200" spans="9:40" x14ac:dyDescent="0.25">
      <c r="I200"/>
      <c r="O200"/>
      <c r="U200"/>
      <c r="AA200"/>
      <c r="AG200"/>
      <c r="AM200"/>
      <c r="AN200"/>
    </row>
    <row r="201" spans="9:40" x14ac:dyDescent="0.25">
      <c r="I201"/>
      <c r="O201"/>
      <c r="U201"/>
      <c r="AA201"/>
      <c r="AG201"/>
      <c r="AM201"/>
      <c r="AN201"/>
    </row>
    <row r="202" spans="9:40" x14ac:dyDescent="0.25">
      <c r="I202"/>
      <c r="O202"/>
      <c r="U202"/>
      <c r="AA202"/>
      <c r="AG202"/>
      <c r="AM202"/>
      <c r="AN202"/>
    </row>
    <row r="203" spans="9:40" x14ac:dyDescent="0.25">
      <c r="I203"/>
      <c r="O203"/>
      <c r="U203"/>
      <c r="AA203"/>
      <c r="AG203"/>
      <c r="AM203"/>
      <c r="AN203"/>
    </row>
    <row r="204" spans="9:40" x14ac:dyDescent="0.25">
      <c r="I204"/>
      <c r="O204"/>
      <c r="U204"/>
      <c r="AA204"/>
      <c r="AG204"/>
      <c r="AM204"/>
      <c r="AN204"/>
    </row>
    <row r="205" spans="9:40" x14ac:dyDescent="0.25">
      <c r="I205"/>
      <c r="O205"/>
      <c r="U205"/>
      <c r="AA205"/>
      <c r="AG205"/>
      <c r="AM205"/>
      <c r="AN205"/>
    </row>
    <row r="206" spans="9:40" x14ac:dyDescent="0.25">
      <c r="I206"/>
      <c r="O206"/>
      <c r="U206"/>
      <c r="AA206"/>
      <c r="AG206"/>
      <c r="AM206"/>
      <c r="AN206"/>
    </row>
    <row r="207" spans="9:40" x14ac:dyDescent="0.25">
      <c r="I207"/>
      <c r="O207"/>
      <c r="U207"/>
      <c r="AA207"/>
      <c r="AG207"/>
      <c r="AM207"/>
      <c r="AN207"/>
    </row>
    <row r="208" spans="9:40" x14ac:dyDescent="0.25">
      <c r="I208"/>
      <c r="O208"/>
      <c r="U208"/>
      <c r="AA208"/>
      <c r="AG208"/>
      <c r="AM208"/>
      <c r="AN208"/>
    </row>
    <row r="209" spans="9:40" x14ac:dyDescent="0.25">
      <c r="I209"/>
      <c r="O209"/>
      <c r="U209"/>
      <c r="AA209"/>
      <c r="AG209"/>
      <c r="AM209"/>
      <c r="AN209"/>
    </row>
    <row r="210" spans="9:40" x14ac:dyDescent="0.25">
      <c r="I210"/>
      <c r="O210"/>
      <c r="U210"/>
      <c r="AA210"/>
      <c r="AG210"/>
      <c r="AM210"/>
      <c r="AN210"/>
    </row>
    <row r="211" spans="9:40" x14ac:dyDescent="0.25">
      <c r="I211"/>
      <c r="O211"/>
      <c r="U211"/>
      <c r="AA211"/>
      <c r="AG211"/>
      <c r="AM211"/>
      <c r="AN211"/>
    </row>
    <row r="212" spans="9:40" x14ac:dyDescent="0.25">
      <c r="I212"/>
      <c r="L212" s="191"/>
      <c r="M212" s="191"/>
      <c r="N212" s="191"/>
      <c r="O212" s="108"/>
      <c r="P212" s="191"/>
      <c r="Q212" s="191"/>
      <c r="R212" s="191"/>
      <c r="S212" s="191"/>
      <c r="T212" s="191"/>
      <c r="U212" s="108"/>
      <c r="V212" s="191"/>
      <c r="W212" s="191"/>
      <c r="X212" s="191"/>
      <c r="Y212" s="191"/>
      <c r="Z212" s="191"/>
      <c r="AA212" s="108"/>
      <c r="AB212" s="191"/>
      <c r="AC212" s="191"/>
      <c r="AD212" s="191"/>
      <c r="AE212" s="191"/>
      <c r="AG212"/>
      <c r="AM212"/>
      <c r="AN212"/>
    </row>
    <row r="213" spans="9:40" x14ac:dyDescent="0.25">
      <c r="I213"/>
      <c r="L213" s="191"/>
      <c r="M213" s="191"/>
      <c r="N213" s="191"/>
      <c r="O213" s="108"/>
      <c r="P213" s="191"/>
      <c r="Q213" s="191"/>
      <c r="R213" s="191"/>
      <c r="S213" s="191"/>
      <c r="T213" s="191"/>
      <c r="U213" s="108"/>
      <c r="V213" s="191"/>
      <c r="W213" s="191"/>
      <c r="X213" s="191"/>
      <c r="Y213" s="191"/>
      <c r="Z213" s="191"/>
      <c r="AA213" s="108"/>
      <c r="AB213" s="191"/>
      <c r="AC213" s="191"/>
      <c r="AD213" s="191"/>
      <c r="AE213" s="191"/>
      <c r="AG213"/>
      <c r="AM213"/>
      <c r="AN213"/>
    </row>
    <row r="214" spans="9:40" x14ac:dyDescent="0.25">
      <c r="I214"/>
      <c r="L214" s="191"/>
      <c r="M214" s="191"/>
      <c r="N214" s="191"/>
      <c r="O214" s="108"/>
      <c r="P214" s="191"/>
      <c r="Q214" s="191"/>
      <c r="R214" s="191"/>
      <c r="S214" s="191"/>
      <c r="T214" s="191"/>
      <c r="U214" s="108"/>
      <c r="V214" s="191"/>
      <c r="W214" s="191"/>
      <c r="X214" s="191"/>
      <c r="Y214" s="191"/>
      <c r="Z214" s="191"/>
      <c r="AA214" s="108"/>
      <c r="AB214" s="191"/>
      <c r="AC214" s="191"/>
      <c r="AD214" s="191"/>
      <c r="AE214" s="191"/>
      <c r="AG214"/>
      <c r="AM214"/>
      <c r="AN214"/>
    </row>
    <row r="215" spans="9:40" x14ac:dyDescent="0.25">
      <c r="I215"/>
      <c r="L215" s="191"/>
      <c r="M215" s="191"/>
      <c r="N215" s="191"/>
      <c r="O215" s="108"/>
      <c r="P215" s="191"/>
      <c r="Q215" s="191"/>
      <c r="R215" s="191"/>
      <c r="S215" s="191"/>
      <c r="T215" s="191"/>
      <c r="U215" s="108"/>
      <c r="V215" s="191"/>
      <c r="W215" s="191"/>
      <c r="X215" s="191"/>
      <c r="Y215" s="191"/>
      <c r="Z215" s="191"/>
      <c r="AA215" s="108"/>
      <c r="AB215" s="191"/>
      <c r="AC215" s="191"/>
      <c r="AD215" s="191"/>
      <c r="AE215" s="191"/>
      <c r="AG215"/>
      <c r="AM215"/>
      <c r="AN215"/>
    </row>
    <row r="216" spans="9:40" x14ac:dyDescent="0.25">
      <c r="I216"/>
      <c r="L216" s="191"/>
      <c r="M216" s="191"/>
      <c r="N216" s="191"/>
      <c r="O216" s="108"/>
      <c r="P216" s="191"/>
      <c r="Q216" s="191"/>
      <c r="R216" s="191"/>
      <c r="S216" s="191"/>
      <c r="T216" s="191"/>
      <c r="U216" s="108"/>
      <c r="V216" s="191"/>
      <c r="W216" s="191"/>
      <c r="X216" s="191"/>
      <c r="Y216" s="191"/>
      <c r="Z216" s="191"/>
      <c r="AA216" s="108"/>
      <c r="AB216" s="191"/>
      <c r="AC216" s="191"/>
      <c r="AD216" s="191"/>
      <c r="AE216" s="191"/>
      <c r="AG216"/>
      <c r="AM216"/>
      <c r="AN216"/>
    </row>
    <row r="217" spans="9:40" x14ac:dyDescent="0.25">
      <c r="I217"/>
      <c r="L217" s="191"/>
      <c r="M217" s="191"/>
      <c r="N217" s="191"/>
      <c r="O217" s="108"/>
      <c r="P217" s="191"/>
      <c r="Q217" s="191"/>
      <c r="R217" s="191"/>
      <c r="S217" s="191"/>
      <c r="T217" s="191"/>
      <c r="U217" s="108"/>
      <c r="V217" s="191"/>
      <c r="W217" s="191"/>
      <c r="X217" s="191"/>
      <c r="Y217" s="191"/>
      <c r="Z217" s="191"/>
      <c r="AA217" s="108"/>
      <c r="AB217" s="191"/>
      <c r="AC217" s="191"/>
      <c r="AD217" s="191"/>
      <c r="AE217" s="191"/>
      <c r="AG217"/>
      <c r="AM217"/>
      <c r="AN217"/>
    </row>
    <row r="218" spans="9:40" x14ac:dyDescent="0.25">
      <c r="I218"/>
      <c r="L218" s="191"/>
      <c r="M218" s="191"/>
      <c r="N218" s="191"/>
      <c r="O218" s="108"/>
      <c r="P218" s="191"/>
      <c r="Q218" s="191"/>
      <c r="R218" s="191"/>
      <c r="S218" s="191"/>
      <c r="T218" s="191"/>
      <c r="U218" s="108"/>
      <c r="V218" s="191"/>
      <c r="W218" s="191"/>
      <c r="X218" s="191"/>
      <c r="Y218" s="191"/>
      <c r="Z218" s="191"/>
      <c r="AA218" s="108"/>
      <c r="AB218" s="191"/>
      <c r="AC218" s="191"/>
      <c r="AD218" s="191"/>
      <c r="AE218" s="191"/>
      <c r="AG218"/>
      <c r="AM218"/>
      <c r="AN218"/>
    </row>
    <row r="219" spans="9:40" ht="15" customHeight="1" x14ac:dyDescent="0.25">
      <c r="I219"/>
      <c r="O219"/>
      <c r="U219"/>
      <c r="AA219"/>
      <c r="AG219"/>
      <c r="AM219"/>
      <c r="AN219"/>
    </row>
    <row r="220" spans="9:40" ht="15" customHeight="1" x14ac:dyDescent="0.25">
      <c r="I220"/>
      <c r="O220"/>
      <c r="U220"/>
      <c r="AA220"/>
      <c r="AG220"/>
      <c r="AM220"/>
      <c r="AN220"/>
    </row>
    <row r="221" spans="9:40" x14ac:dyDescent="0.25">
      <c r="I221"/>
      <c r="O221"/>
      <c r="U221"/>
      <c r="AA221"/>
      <c r="AG221"/>
      <c r="AM221"/>
      <c r="AN221"/>
    </row>
    <row r="222" spans="9:40" ht="18.75" customHeight="1" x14ac:dyDescent="0.25">
      <c r="I222"/>
      <c r="O222"/>
      <c r="U222"/>
      <c r="AA222"/>
      <c r="AG222"/>
      <c r="AM222"/>
      <c r="AN222"/>
    </row>
    <row r="223" spans="9:40" ht="18.75" customHeight="1" x14ac:dyDescent="0.25">
      <c r="I223"/>
      <c r="O223"/>
      <c r="U223"/>
      <c r="AA223"/>
      <c r="AG223"/>
      <c r="AM223"/>
      <c r="AN223"/>
    </row>
    <row r="224" spans="9:40" ht="19.5" customHeight="1" x14ac:dyDescent="0.25">
      <c r="I224"/>
      <c r="O224"/>
      <c r="U224"/>
      <c r="AA224"/>
      <c r="AG224"/>
      <c r="AM224"/>
      <c r="AN224"/>
    </row>
    <row r="225" spans="9:40" ht="19.5" customHeight="1" x14ac:dyDescent="0.25">
      <c r="I225"/>
      <c r="O225"/>
      <c r="U225"/>
      <c r="AA225"/>
      <c r="AG225"/>
      <c r="AM225"/>
      <c r="AN225"/>
    </row>
    <row r="226" spans="9:40" ht="19.5" customHeight="1" x14ac:dyDescent="0.25">
      <c r="I226"/>
      <c r="O226"/>
      <c r="U226"/>
      <c r="AA226"/>
      <c r="AG226"/>
      <c r="AM226"/>
      <c r="AN226"/>
    </row>
    <row r="227" spans="9:40" ht="19.5" customHeight="1" x14ac:dyDescent="0.25">
      <c r="I227"/>
      <c r="O227"/>
      <c r="U227"/>
      <c r="AA227"/>
      <c r="AG227"/>
      <c r="AM227"/>
      <c r="AN227"/>
    </row>
    <row r="228" spans="9:40" ht="19.5" customHeight="1" x14ac:dyDescent="0.25">
      <c r="I228"/>
      <c r="O228"/>
      <c r="U228"/>
      <c r="AA228"/>
      <c r="AG228"/>
      <c r="AM228"/>
      <c r="AN228"/>
    </row>
    <row r="229" spans="9:40" ht="19.5" customHeight="1" x14ac:dyDescent="0.25">
      <c r="I229"/>
      <c r="O229"/>
      <c r="U229"/>
      <c r="AA229"/>
      <c r="AG229"/>
      <c r="AM229"/>
      <c r="AN229"/>
    </row>
    <row r="230" spans="9:40" ht="135.75" customHeight="1" x14ac:dyDescent="0.25">
      <c r="I230"/>
      <c r="O230"/>
      <c r="U230"/>
      <c r="AA230"/>
      <c r="AG230"/>
      <c r="AM230"/>
      <c r="AN230"/>
    </row>
    <row r="231" spans="9:40" ht="154.5" customHeight="1" x14ac:dyDescent="0.25">
      <c r="I231"/>
      <c r="O231"/>
      <c r="U231"/>
      <c r="AA231"/>
      <c r="AG231"/>
      <c r="AM231"/>
      <c r="AN231"/>
    </row>
    <row r="232" spans="9:40" ht="69.75" customHeight="1" x14ac:dyDescent="0.25">
      <c r="I232"/>
      <c r="O232"/>
      <c r="U232"/>
      <c r="AA232"/>
      <c r="AG232"/>
      <c r="AM232"/>
      <c r="AN232"/>
    </row>
    <row r="233" spans="9:40" x14ac:dyDescent="0.25">
      <c r="I233"/>
      <c r="O233"/>
      <c r="U233"/>
      <c r="AA233"/>
      <c r="AG233"/>
      <c r="AM233"/>
      <c r="AN233"/>
    </row>
    <row r="234" spans="9:40" x14ac:dyDescent="0.25">
      <c r="I234"/>
      <c r="O234"/>
      <c r="U234"/>
      <c r="AA234"/>
      <c r="AG234"/>
      <c r="AM234"/>
      <c r="AN234"/>
    </row>
    <row r="235" spans="9:40" x14ac:dyDescent="0.25">
      <c r="I235"/>
      <c r="O235"/>
      <c r="U235"/>
      <c r="AA235"/>
      <c r="AG235"/>
      <c r="AM235"/>
      <c r="AN235"/>
    </row>
    <row r="236" spans="9:40" x14ac:dyDescent="0.25">
      <c r="I236"/>
      <c r="O236"/>
      <c r="U236"/>
      <c r="AA236"/>
      <c r="AG236"/>
      <c r="AM236"/>
      <c r="AN236"/>
    </row>
    <row r="237" spans="9:40" x14ac:dyDescent="0.25">
      <c r="I237"/>
      <c r="O237"/>
      <c r="U237"/>
      <c r="AA237"/>
      <c r="AG237"/>
      <c r="AM237"/>
      <c r="AN237"/>
    </row>
    <row r="238" spans="9:40" x14ac:dyDescent="0.25">
      <c r="I238"/>
      <c r="O238"/>
      <c r="U238"/>
      <c r="AA238"/>
      <c r="AG238"/>
      <c r="AM238"/>
      <c r="AN238"/>
    </row>
    <row r="239" spans="9:40" x14ac:dyDescent="0.25">
      <c r="I239"/>
      <c r="O239"/>
      <c r="U239"/>
      <c r="AA239"/>
      <c r="AG239"/>
      <c r="AM239"/>
      <c r="AN239"/>
    </row>
    <row r="240" spans="9:40" x14ac:dyDescent="0.25">
      <c r="I240"/>
      <c r="O240"/>
      <c r="U240"/>
      <c r="AA240"/>
      <c r="AG240"/>
      <c r="AM240"/>
      <c r="AN240"/>
    </row>
    <row r="241" spans="9:40" x14ac:dyDescent="0.25">
      <c r="I241"/>
      <c r="O241"/>
      <c r="U241"/>
      <c r="AA241"/>
      <c r="AG241"/>
      <c r="AM241"/>
      <c r="AN241"/>
    </row>
    <row r="242" spans="9:40" x14ac:dyDescent="0.25">
      <c r="I242"/>
      <c r="O242"/>
      <c r="U242"/>
      <c r="AA242"/>
      <c r="AG242"/>
      <c r="AM242"/>
      <c r="AN242"/>
    </row>
    <row r="243" spans="9:40" x14ac:dyDescent="0.25">
      <c r="I243"/>
      <c r="O243"/>
      <c r="U243"/>
      <c r="AA243"/>
      <c r="AG243"/>
      <c r="AM243"/>
      <c r="AN243"/>
    </row>
    <row r="244" spans="9:40" x14ac:dyDescent="0.25">
      <c r="I244"/>
      <c r="O244"/>
      <c r="U244"/>
      <c r="AA244"/>
      <c r="AG244"/>
      <c r="AM244"/>
      <c r="AN244"/>
    </row>
    <row r="245" spans="9:40" x14ac:dyDescent="0.25">
      <c r="I245"/>
      <c r="O245"/>
      <c r="U245"/>
      <c r="AA245"/>
      <c r="AG245"/>
      <c r="AM245"/>
      <c r="AN245"/>
    </row>
    <row r="246" spans="9:40" x14ac:dyDescent="0.25">
      <c r="I246"/>
      <c r="O246"/>
      <c r="U246"/>
      <c r="AA246"/>
      <c r="AG246"/>
      <c r="AM246"/>
      <c r="AN246"/>
    </row>
    <row r="247" spans="9:40" x14ac:dyDescent="0.25">
      <c r="I247"/>
      <c r="O247"/>
      <c r="U247"/>
      <c r="AA247"/>
      <c r="AG247"/>
      <c r="AM247"/>
      <c r="AN247"/>
    </row>
    <row r="248" spans="9:40" x14ac:dyDescent="0.25">
      <c r="I248"/>
      <c r="O248"/>
      <c r="U248"/>
      <c r="AA248"/>
      <c r="AG248"/>
      <c r="AM248"/>
      <c r="AN248"/>
    </row>
    <row r="249" spans="9:40" x14ac:dyDescent="0.25">
      <c r="I249"/>
      <c r="O249"/>
      <c r="U249"/>
      <c r="AA249"/>
      <c r="AG249"/>
      <c r="AM249"/>
      <c r="AN249"/>
    </row>
    <row r="250" spans="9:40" x14ac:dyDescent="0.25">
      <c r="I250"/>
      <c r="O250"/>
      <c r="U250"/>
      <c r="AA250"/>
      <c r="AG250"/>
      <c r="AM250"/>
      <c r="AN250"/>
    </row>
    <row r="251" spans="9:40" x14ac:dyDescent="0.25">
      <c r="I251"/>
      <c r="O251"/>
      <c r="U251"/>
      <c r="AA251"/>
      <c r="AG251"/>
      <c r="AM251"/>
      <c r="AN251"/>
    </row>
    <row r="252" spans="9:40" x14ac:dyDescent="0.25">
      <c r="I252"/>
      <c r="O252"/>
      <c r="U252"/>
      <c r="AA252"/>
      <c r="AG252"/>
      <c r="AM252"/>
      <c r="AN252"/>
    </row>
    <row r="253" spans="9:40" x14ac:dyDescent="0.25">
      <c r="I253"/>
      <c r="O253"/>
      <c r="U253"/>
      <c r="AA253"/>
      <c r="AG253"/>
      <c r="AM253"/>
      <c r="AN253"/>
    </row>
    <row r="254" spans="9:40" x14ac:dyDescent="0.25">
      <c r="I254"/>
      <c r="O254"/>
      <c r="U254"/>
      <c r="AA254"/>
      <c r="AG254"/>
      <c r="AM254"/>
      <c r="AN254"/>
    </row>
    <row r="255" spans="9:40" x14ac:dyDescent="0.25">
      <c r="I255"/>
      <c r="O255"/>
      <c r="U255"/>
      <c r="AA255"/>
      <c r="AG255"/>
      <c r="AM255"/>
      <c r="AN255"/>
    </row>
    <row r="256" spans="9:40" x14ac:dyDescent="0.25">
      <c r="I256"/>
      <c r="O256"/>
      <c r="U256"/>
      <c r="AA256"/>
      <c r="AG256"/>
      <c r="AM256"/>
      <c r="AN256"/>
    </row>
    <row r="257" spans="9:40" x14ac:dyDescent="0.25">
      <c r="I257"/>
      <c r="O257"/>
      <c r="U257"/>
      <c r="AA257"/>
      <c r="AG257"/>
      <c r="AM257"/>
      <c r="AN257"/>
    </row>
    <row r="258" spans="9:40" x14ac:dyDescent="0.25">
      <c r="I258"/>
      <c r="O258"/>
      <c r="U258"/>
      <c r="AA258"/>
      <c r="AG258"/>
      <c r="AM258"/>
      <c r="AN258"/>
    </row>
    <row r="259" spans="9:40" x14ac:dyDescent="0.25">
      <c r="I259"/>
      <c r="O259"/>
      <c r="U259"/>
      <c r="AA259"/>
      <c r="AG259"/>
      <c r="AM259"/>
      <c r="AN259"/>
    </row>
    <row r="260" spans="9:40" x14ac:dyDescent="0.25">
      <c r="I260"/>
      <c r="O260"/>
      <c r="U260"/>
      <c r="AA260"/>
      <c r="AG260"/>
      <c r="AM260"/>
      <c r="AN260"/>
    </row>
    <row r="261" spans="9:40" x14ac:dyDescent="0.25">
      <c r="I261"/>
      <c r="O261"/>
      <c r="U261"/>
      <c r="AA261"/>
      <c r="AG261"/>
      <c r="AM261"/>
      <c r="AN261"/>
    </row>
    <row r="262" spans="9:40" x14ac:dyDescent="0.25">
      <c r="I262"/>
      <c r="O262"/>
      <c r="U262"/>
      <c r="AA262"/>
      <c r="AG262"/>
      <c r="AM262"/>
      <c r="AN262"/>
    </row>
    <row r="263" spans="9:40" x14ac:dyDescent="0.25">
      <c r="I263"/>
      <c r="O263"/>
      <c r="U263"/>
      <c r="AA263"/>
      <c r="AG263"/>
      <c r="AM263"/>
      <c r="AN263"/>
    </row>
    <row r="264" spans="9:40" x14ac:dyDescent="0.25">
      <c r="I264"/>
      <c r="O264"/>
      <c r="U264"/>
      <c r="AA264"/>
      <c r="AG264"/>
      <c r="AM264"/>
      <c r="AN264"/>
    </row>
    <row r="265" spans="9:40" x14ac:dyDescent="0.25">
      <c r="I265"/>
      <c r="O265"/>
      <c r="U265"/>
      <c r="AA265"/>
      <c r="AG265"/>
      <c r="AM265"/>
      <c r="AN265"/>
    </row>
    <row r="266" spans="9:40" x14ac:dyDescent="0.25">
      <c r="I266"/>
      <c r="O266"/>
      <c r="U266"/>
      <c r="AA266"/>
      <c r="AG266"/>
      <c r="AM266"/>
      <c r="AN266"/>
    </row>
    <row r="267" spans="9:40" x14ac:dyDescent="0.25">
      <c r="I267"/>
      <c r="O267"/>
      <c r="U267"/>
      <c r="AA267"/>
      <c r="AG267"/>
      <c r="AM267"/>
      <c r="AN267"/>
    </row>
    <row r="268" spans="9:40" x14ac:dyDescent="0.25">
      <c r="I268"/>
      <c r="O268"/>
      <c r="U268"/>
      <c r="AA268"/>
      <c r="AG268"/>
      <c r="AM268"/>
      <c r="AN268"/>
    </row>
    <row r="269" spans="9:40" x14ac:dyDescent="0.25">
      <c r="I269"/>
      <c r="O269"/>
      <c r="U269"/>
      <c r="AA269"/>
      <c r="AG269"/>
      <c r="AM269"/>
      <c r="AN269"/>
    </row>
    <row r="270" spans="9:40" x14ac:dyDescent="0.25">
      <c r="I270"/>
      <c r="O270"/>
      <c r="U270"/>
      <c r="AA270"/>
      <c r="AG270"/>
      <c r="AM270"/>
      <c r="AN270"/>
    </row>
    <row r="271" spans="9:40" x14ac:dyDescent="0.25">
      <c r="I271"/>
      <c r="O271"/>
      <c r="U271"/>
      <c r="AA271"/>
      <c r="AG271"/>
      <c r="AM271"/>
      <c r="AN271"/>
    </row>
    <row r="272" spans="9:40" x14ac:dyDescent="0.25">
      <c r="I272"/>
      <c r="O272"/>
      <c r="U272"/>
      <c r="AA272"/>
      <c r="AG272"/>
      <c r="AM272"/>
      <c r="AN272"/>
    </row>
    <row r="273" spans="9:40" x14ac:dyDescent="0.25">
      <c r="I273"/>
      <c r="O273"/>
      <c r="U273"/>
      <c r="AA273"/>
      <c r="AG273"/>
      <c r="AM273"/>
      <c r="AN273"/>
    </row>
    <row r="274" spans="9:40" x14ac:dyDescent="0.25">
      <c r="I274"/>
      <c r="O274"/>
      <c r="U274"/>
      <c r="AA274"/>
      <c r="AG274"/>
      <c r="AM274"/>
      <c r="AN274"/>
    </row>
    <row r="275" spans="9:40" x14ac:dyDescent="0.25">
      <c r="I275"/>
      <c r="O275"/>
      <c r="U275"/>
      <c r="AA275"/>
      <c r="AG275"/>
      <c r="AM275"/>
      <c r="AN275"/>
    </row>
    <row r="276" spans="9:40" x14ac:dyDescent="0.25">
      <c r="I276"/>
      <c r="O276"/>
      <c r="U276"/>
      <c r="AA276"/>
      <c r="AG276"/>
      <c r="AM276"/>
      <c r="AN276"/>
    </row>
    <row r="277" spans="9:40" x14ac:dyDescent="0.25">
      <c r="I277"/>
      <c r="O277"/>
      <c r="U277"/>
      <c r="AA277"/>
      <c r="AG277"/>
      <c r="AM277"/>
      <c r="AN277"/>
    </row>
    <row r="278" spans="9:40" x14ac:dyDescent="0.25">
      <c r="I278"/>
      <c r="O278"/>
      <c r="U278"/>
      <c r="AA278"/>
      <c r="AG278"/>
      <c r="AM278"/>
      <c r="AN278"/>
    </row>
    <row r="279" spans="9:40" x14ac:dyDescent="0.25">
      <c r="I279"/>
      <c r="O279"/>
      <c r="U279"/>
      <c r="AA279"/>
      <c r="AG279"/>
      <c r="AM279"/>
      <c r="AN279"/>
    </row>
    <row r="280" spans="9:40" x14ac:dyDescent="0.25">
      <c r="I280"/>
      <c r="O280"/>
      <c r="U280"/>
      <c r="AA280"/>
      <c r="AG280"/>
      <c r="AM280"/>
      <c r="AN280"/>
    </row>
    <row r="281" spans="9:40" x14ac:dyDescent="0.25">
      <c r="I281"/>
      <c r="O281"/>
      <c r="U281"/>
      <c r="AA281"/>
      <c r="AG281"/>
      <c r="AM281"/>
      <c r="AN281"/>
    </row>
    <row r="282" spans="9:40" x14ac:dyDescent="0.25">
      <c r="I282"/>
      <c r="O282"/>
      <c r="U282"/>
      <c r="AA282"/>
      <c r="AG282"/>
      <c r="AM282"/>
      <c r="AN282"/>
    </row>
    <row r="283" spans="9:40" x14ac:dyDescent="0.25">
      <c r="I283"/>
      <c r="O283"/>
      <c r="U283"/>
      <c r="AA283"/>
      <c r="AG283"/>
      <c r="AM283"/>
      <c r="AN283"/>
    </row>
    <row r="284" spans="9:40" x14ac:dyDescent="0.25">
      <c r="I284"/>
      <c r="O284"/>
      <c r="U284"/>
      <c r="AA284"/>
      <c r="AG284"/>
      <c r="AM284"/>
      <c r="AN284"/>
    </row>
    <row r="285" spans="9:40" x14ac:dyDescent="0.25">
      <c r="I285"/>
      <c r="O285"/>
      <c r="U285"/>
      <c r="AA285"/>
      <c r="AG285"/>
      <c r="AM285"/>
      <c r="AN285"/>
    </row>
    <row r="286" spans="9:40" x14ac:dyDescent="0.25">
      <c r="I286"/>
      <c r="O286"/>
      <c r="U286"/>
      <c r="AA286"/>
      <c r="AG286"/>
      <c r="AM286"/>
      <c r="AN286"/>
    </row>
    <row r="287" spans="9:40" x14ac:dyDescent="0.25">
      <c r="I287"/>
      <c r="O287"/>
      <c r="U287"/>
      <c r="AA287"/>
      <c r="AG287"/>
      <c r="AM287"/>
      <c r="AN287"/>
    </row>
    <row r="288" spans="9:40" x14ac:dyDescent="0.25">
      <c r="I288"/>
      <c r="O288"/>
      <c r="U288"/>
      <c r="AA288"/>
      <c r="AG288"/>
      <c r="AM288"/>
      <c r="AN288"/>
    </row>
    <row r="289" spans="9:40" x14ac:dyDescent="0.25">
      <c r="I289"/>
      <c r="O289"/>
      <c r="U289"/>
      <c r="AA289"/>
      <c r="AG289"/>
      <c r="AM289"/>
      <c r="AN289"/>
    </row>
    <row r="290" spans="9:40" x14ac:dyDescent="0.25">
      <c r="I290"/>
      <c r="O290"/>
      <c r="U290"/>
      <c r="AA290"/>
      <c r="AG290"/>
      <c r="AM290"/>
      <c r="AN290"/>
    </row>
    <row r="291" spans="9:40" x14ac:dyDescent="0.25">
      <c r="I291"/>
      <c r="O291"/>
      <c r="U291"/>
      <c r="AA291"/>
      <c r="AG291"/>
      <c r="AM291"/>
      <c r="AN291"/>
    </row>
    <row r="292" spans="9:40" x14ac:dyDescent="0.25">
      <c r="I292"/>
      <c r="O292"/>
      <c r="U292"/>
      <c r="AA292"/>
      <c r="AG292"/>
      <c r="AM292"/>
      <c r="AN292"/>
    </row>
    <row r="293" spans="9:40" x14ac:dyDescent="0.25">
      <c r="I293"/>
      <c r="O293"/>
      <c r="U293"/>
      <c r="AA293"/>
      <c r="AG293"/>
      <c r="AM293"/>
      <c r="AN293"/>
    </row>
    <row r="294" spans="9:40" x14ac:dyDescent="0.25">
      <c r="I294"/>
      <c r="O294"/>
      <c r="U294"/>
      <c r="AA294"/>
      <c r="AG294"/>
      <c r="AM294"/>
      <c r="AN294"/>
    </row>
    <row r="295" spans="9:40" x14ac:dyDescent="0.25">
      <c r="I295"/>
      <c r="O295"/>
      <c r="U295"/>
      <c r="AA295"/>
      <c r="AG295"/>
      <c r="AM295"/>
      <c r="AN295"/>
    </row>
    <row r="296" spans="9:40" x14ac:dyDescent="0.25">
      <c r="I296"/>
      <c r="O296"/>
      <c r="U296"/>
      <c r="AA296"/>
      <c r="AG296"/>
      <c r="AM296"/>
      <c r="AN296"/>
    </row>
    <row r="297" spans="9:40" x14ac:dyDescent="0.25">
      <c r="I297"/>
      <c r="O297"/>
      <c r="U297"/>
      <c r="AA297"/>
      <c r="AG297"/>
      <c r="AM297"/>
      <c r="AN297"/>
    </row>
    <row r="298" spans="9:40" x14ac:dyDescent="0.25">
      <c r="I298"/>
      <c r="O298"/>
      <c r="U298"/>
      <c r="AA298"/>
      <c r="AG298"/>
      <c r="AM298"/>
      <c r="AN298"/>
    </row>
    <row r="299" spans="9:40" x14ac:dyDescent="0.25">
      <c r="I299"/>
      <c r="O299"/>
      <c r="U299"/>
      <c r="AA299"/>
      <c r="AG299"/>
      <c r="AM299"/>
      <c r="AN299"/>
    </row>
    <row r="300" spans="9:40" x14ac:dyDescent="0.25">
      <c r="I300"/>
      <c r="O300"/>
      <c r="U300"/>
      <c r="AA300"/>
      <c r="AG300"/>
      <c r="AM300"/>
      <c r="AN300"/>
    </row>
    <row r="301" spans="9:40" x14ac:dyDescent="0.25">
      <c r="I301"/>
      <c r="O301"/>
      <c r="U301"/>
      <c r="AA301"/>
      <c r="AG301"/>
      <c r="AM301"/>
      <c r="AN301"/>
    </row>
    <row r="302" spans="9:40" x14ac:dyDescent="0.25">
      <c r="I302"/>
      <c r="O302"/>
      <c r="U302"/>
      <c r="AA302"/>
      <c r="AG302"/>
      <c r="AM302"/>
      <c r="AN302"/>
    </row>
    <row r="303" spans="9:40" x14ac:dyDescent="0.25">
      <c r="I303"/>
      <c r="O303"/>
      <c r="U303"/>
      <c r="AA303"/>
      <c r="AG303"/>
      <c r="AM303"/>
      <c r="AN303"/>
    </row>
    <row r="304" spans="9:40" x14ac:dyDescent="0.25">
      <c r="I304"/>
      <c r="O304"/>
      <c r="U304"/>
      <c r="AA304"/>
      <c r="AG304"/>
      <c r="AM304"/>
      <c r="AN304"/>
    </row>
    <row r="305" spans="9:40" x14ac:dyDescent="0.25">
      <c r="I305"/>
      <c r="O305"/>
      <c r="U305"/>
      <c r="AA305"/>
      <c r="AG305"/>
      <c r="AM305"/>
      <c r="AN305"/>
    </row>
    <row r="306" spans="9:40" x14ac:dyDescent="0.25">
      <c r="I306"/>
      <c r="O306"/>
      <c r="U306"/>
      <c r="AA306"/>
      <c r="AG306"/>
      <c r="AM306"/>
      <c r="AN306"/>
    </row>
    <row r="307" spans="9:40" x14ac:dyDescent="0.25">
      <c r="I307"/>
      <c r="O307"/>
      <c r="U307"/>
      <c r="AA307"/>
      <c r="AG307"/>
      <c r="AM307"/>
      <c r="AN307"/>
    </row>
    <row r="308" spans="9:40" x14ac:dyDescent="0.25">
      <c r="I308"/>
      <c r="O308"/>
      <c r="U308"/>
      <c r="AA308"/>
      <c r="AG308"/>
      <c r="AM308"/>
      <c r="AN308"/>
    </row>
    <row r="309" spans="9:40" x14ac:dyDescent="0.25">
      <c r="I309"/>
      <c r="O309"/>
      <c r="U309"/>
      <c r="AA309"/>
      <c r="AG309"/>
      <c r="AM309"/>
      <c r="AN309"/>
    </row>
    <row r="310" spans="9:40" x14ac:dyDescent="0.25">
      <c r="I310"/>
      <c r="O310"/>
      <c r="U310"/>
      <c r="AA310"/>
      <c r="AG310"/>
      <c r="AM310"/>
      <c r="AN310"/>
    </row>
    <row r="311" spans="9:40" x14ac:dyDescent="0.25">
      <c r="I311"/>
      <c r="O311"/>
      <c r="U311"/>
      <c r="AA311"/>
      <c r="AG311"/>
      <c r="AM311"/>
      <c r="AN311"/>
    </row>
    <row r="312" spans="9:40" x14ac:dyDescent="0.25">
      <c r="I312"/>
      <c r="O312"/>
      <c r="U312"/>
      <c r="AA312"/>
      <c r="AG312"/>
      <c r="AM312"/>
      <c r="AN312"/>
    </row>
    <row r="313" spans="9:40" x14ac:dyDescent="0.25">
      <c r="I313"/>
      <c r="O313"/>
      <c r="U313"/>
      <c r="AA313"/>
      <c r="AG313"/>
      <c r="AM313"/>
      <c r="AN313"/>
    </row>
    <row r="314" spans="9:40" x14ac:dyDescent="0.25">
      <c r="I314"/>
      <c r="O314"/>
      <c r="U314"/>
      <c r="AA314"/>
      <c r="AG314"/>
      <c r="AM314"/>
      <c r="AN314"/>
    </row>
    <row r="315" spans="9:40" x14ac:dyDescent="0.25">
      <c r="I315"/>
      <c r="O315"/>
      <c r="U315"/>
      <c r="AA315"/>
      <c r="AG315"/>
      <c r="AM315"/>
      <c r="AN315"/>
    </row>
    <row r="316" spans="9:40" x14ac:dyDescent="0.25">
      <c r="I316"/>
      <c r="O316"/>
      <c r="U316"/>
      <c r="AA316"/>
      <c r="AG316"/>
      <c r="AM316"/>
      <c r="AN316"/>
    </row>
    <row r="317" spans="9:40" x14ac:dyDescent="0.25">
      <c r="I317"/>
      <c r="O317"/>
      <c r="U317"/>
      <c r="AA317"/>
      <c r="AG317"/>
      <c r="AM317"/>
      <c r="AN317"/>
    </row>
    <row r="318" spans="9:40" x14ac:dyDescent="0.25">
      <c r="I318"/>
      <c r="O318"/>
      <c r="U318"/>
      <c r="AA318"/>
      <c r="AG318"/>
      <c r="AM318"/>
      <c r="AN318"/>
    </row>
    <row r="319" spans="9:40" x14ac:dyDescent="0.25">
      <c r="I319"/>
      <c r="O319"/>
      <c r="U319"/>
      <c r="AA319"/>
      <c r="AG319"/>
      <c r="AM319"/>
      <c r="AN319"/>
    </row>
    <row r="320" spans="9:40" x14ac:dyDescent="0.25">
      <c r="I320"/>
      <c r="O320"/>
      <c r="U320"/>
      <c r="AA320"/>
      <c r="AG320"/>
      <c r="AM320"/>
      <c r="AN320"/>
    </row>
    <row r="321" spans="9:40" x14ac:dyDescent="0.25">
      <c r="I321"/>
      <c r="O321"/>
      <c r="U321"/>
      <c r="AA321"/>
      <c r="AG321"/>
      <c r="AM321"/>
      <c r="AN321"/>
    </row>
    <row r="322" spans="9:40" x14ac:dyDescent="0.25">
      <c r="I322"/>
      <c r="O322"/>
      <c r="U322"/>
      <c r="AA322"/>
      <c r="AG322"/>
      <c r="AM322"/>
      <c r="AN322"/>
    </row>
    <row r="323" spans="9:40" x14ac:dyDescent="0.25">
      <c r="I323"/>
      <c r="O323"/>
      <c r="U323"/>
      <c r="AA323"/>
      <c r="AG323"/>
      <c r="AM323"/>
      <c r="AN323"/>
    </row>
    <row r="324" spans="9:40" x14ac:dyDescent="0.25">
      <c r="I324"/>
      <c r="O324"/>
      <c r="U324"/>
      <c r="AA324"/>
      <c r="AG324"/>
      <c r="AM324"/>
      <c r="AN324"/>
    </row>
    <row r="325" spans="9:40" x14ac:dyDescent="0.25">
      <c r="I325"/>
      <c r="O325"/>
      <c r="U325"/>
      <c r="AA325"/>
      <c r="AG325"/>
      <c r="AM325"/>
      <c r="AN325"/>
    </row>
    <row r="326" spans="9:40" x14ac:dyDescent="0.25">
      <c r="I326"/>
      <c r="O326"/>
      <c r="U326"/>
      <c r="AA326"/>
      <c r="AG326"/>
      <c r="AM326"/>
      <c r="AN326"/>
    </row>
    <row r="327" spans="9:40" x14ac:dyDescent="0.25">
      <c r="I327"/>
      <c r="O327"/>
      <c r="U327"/>
      <c r="AA327"/>
      <c r="AG327"/>
      <c r="AM327"/>
      <c r="AN327"/>
    </row>
    <row r="328" spans="9:40" x14ac:dyDescent="0.25">
      <c r="I328"/>
      <c r="O328"/>
      <c r="U328"/>
      <c r="AA328"/>
      <c r="AG328"/>
      <c r="AM328"/>
      <c r="AN328"/>
    </row>
    <row r="329" spans="9:40" x14ac:dyDescent="0.25">
      <c r="I329"/>
      <c r="O329"/>
      <c r="U329"/>
      <c r="AA329"/>
      <c r="AG329"/>
      <c r="AM329"/>
      <c r="AN329"/>
    </row>
    <row r="330" spans="9:40" x14ac:dyDescent="0.25">
      <c r="I330"/>
      <c r="O330"/>
      <c r="U330"/>
      <c r="AA330"/>
      <c r="AG330"/>
      <c r="AM330"/>
      <c r="AN330"/>
    </row>
    <row r="331" spans="9:40" x14ac:dyDescent="0.25">
      <c r="I331"/>
      <c r="O331"/>
      <c r="U331"/>
      <c r="AA331"/>
      <c r="AG331"/>
      <c r="AM331"/>
      <c r="AN331"/>
    </row>
    <row r="332" spans="9:40" x14ac:dyDescent="0.25">
      <c r="I332"/>
      <c r="O332"/>
      <c r="U332"/>
      <c r="AA332"/>
      <c r="AG332"/>
      <c r="AM332"/>
      <c r="AN332"/>
    </row>
    <row r="333" spans="9:40" x14ac:dyDescent="0.25">
      <c r="I333"/>
      <c r="O333"/>
      <c r="U333"/>
      <c r="AA333"/>
      <c r="AG333"/>
      <c r="AM333"/>
      <c r="AN333"/>
    </row>
    <row r="334" spans="9:40" x14ac:dyDescent="0.25">
      <c r="I334"/>
      <c r="O334"/>
      <c r="U334"/>
      <c r="AA334"/>
      <c r="AG334"/>
      <c r="AM334"/>
      <c r="AN334"/>
    </row>
    <row r="335" spans="9:40" x14ac:dyDescent="0.25">
      <c r="I335"/>
      <c r="O335"/>
      <c r="U335"/>
      <c r="AA335"/>
      <c r="AG335"/>
      <c r="AM335"/>
      <c r="AN335"/>
    </row>
    <row r="336" spans="9:40" x14ac:dyDescent="0.25">
      <c r="I336"/>
      <c r="O336"/>
      <c r="U336"/>
      <c r="AA336"/>
      <c r="AG336"/>
      <c r="AM336"/>
      <c r="AN336"/>
    </row>
    <row r="337" spans="9:40" x14ac:dyDescent="0.25">
      <c r="I337"/>
      <c r="O337"/>
      <c r="U337"/>
      <c r="AA337"/>
      <c r="AG337"/>
      <c r="AM337"/>
      <c r="AN337"/>
    </row>
    <row r="338" spans="9:40" x14ac:dyDescent="0.25">
      <c r="I338"/>
      <c r="O338"/>
      <c r="U338"/>
      <c r="AA338"/>
      <c r="AG338"/>
      <c r="AM338"/>
      <c r="AN338"/>
    </row>
    <row r="339" spans="9:40" x14ac:dyDescent="0.25">
      <c r="I339"/>
      <c r="O339"/>
      <c r="U339"/>
      <c r="AA339"/>
      <c r="AG339"/>
      <c r="AM339"/>
      <c r="AN339"/>
    </row>
    <row r="340" spans="9:40" x14ac:dyDescent="0.25">
      <c r="I340"/>
      <c r="O340"/>
      <c r="U340"/>
      <c r="AA340"/>
      <c r="AG340"/>
      <c r="AM340"/>
      <c r="AN340"/>
    </row>
    <row r="341" spans="9:40" x14ac:dyDescent="0.25">
      <c r="I341"/>
      <c r="O341"/>
      <c r="U341"/>
      <c r="AA341"/>
      <c r="AG341"/>
      <c r="AM341"/>
      <c r="AN341"/>
    </row>
    <row r="342" spans="9:40" x14ac:dyDescent="0.25">
      <c r="I342"/>
      <c r="O342"/>
      <c r="U342"/>
      <c r="AA342"/>
      <c r="AG342"/>
      <c r="AM342"/>
      <c r="AN342"/>
    </row>
    <row r="343" spans="9:40" x14ac:dyDescent="0.25">
      <c r="I343"/>
      <c r="O343"/>
      <c r="U343"/>
      <c r="AA343"/>
      <c r="AG343"/>
      <c r="AM343"/>
      <c r="AN343"/>
    </row>
    <row r="344" spans="9:40" x14ac:dyDescent="0.25">
      <c r="I344"/>
      <c r="O344"/>
      <c r="U344"/>
      <c r="AA344"/>
      <c r="AG344"/>
      <c r="AM344"/>
      <c r="AN344"/>
    </row>
    <row r="345" spans="9:40" x14ac:dyDescent="0.25">
      <c r="I345"/>
      <c r="O345"/>
      <c r="U345"/>
      <c r="AA345"/>
      <c r="AG345"/>
      <c r="AM345"/>
      <c r="AN345"/>
    </row>
    <row r="346" spans="9:40" x14ac:dyDescent="0.25">
      <c r="I346"/>
      <c r="O346"/>
      <c r="U346"/>
      <c r="AA346"/>
      <c r="AG346"/>
      <c r="AM346"/>
      <c r="AN346"/>
    </row>
    <row r="347" spans="9:40" x14ac:dyDescent="0.25">
      <c r="I347"/>
      <c r="O347"/>
      <c r="U347"/>
      <c r="AA347"/>
      <c r="AG347"/>
      <c r="AM347"/>
      <c r="AN347"/>
    </row>
    <row r="348" spans="9:40" x14ac:dyDescent="0.25">
      <c r="I348"/>
      <c r="O348"/>
      <c r="U348"/>
      <c r="AA348"/>
      <c r="AG348"/>
      <c r="AM348"/>
      <c r="AN348"/>
    </row>
    <row r="349" spans="9:40" x14ac:dyDescent="0.25">
      <c r="I349"/>
      <c r="O349"/>
      <c r="U349"/>
      <c r="AA349"/>
      <c r="AG349"/>
      <c r="AM349"/>
      <c r="AN349"/>
    </row>
    <row r="350" spans="9:40" x14ac:dyDescent="0.25">
      <c r="I350"/>
      <c r="O350"/>
      <c r="U350"/>
      <c r="AA350"/>
      <c r="AG350"/>
      <c r="AM350"/>
      <c r="AN350"/>
    </row>
    <row r="351" spans="9:40" x14ac:dyDescent="0.25">
      <c r="I351"/>
      <c r="O351"/>
      <c r="U351"/>
      <c r="AA351"/>
      <c r="AG351"/>
      <c r="AM351"/>
      <c r="AN351"/>
    </row>
    <row r="352" spans="9:40" x14ac:dyDescent="0.25">
      <c r="I352"/>
      <c r="O352"/>
      <c r="U352"/>
      <c r="AA352"/>
      <c r="AG352"/>
      <c r="AM352"/>
      <c r="AN352"/>
    </row>
    <row r="353" spans="9:40" x14ac:dyDescent="0.25">
      <c r="I353"/>
      <c r="O353"/>
      <c r="U353"/>
      <c r="AA353"/>
      <c r="AG353"/>
      <c r="AM353"/>
      <c r="AN353"/>
    </row>
    <row r="354" spans="9:40" x14ac:dyDescent="0.25">
      <c r="I354"/>
      <c r="O354"/>
      <c r="U354"/>
      <c r="AA354"/>
      <c r="AG354"/>
      <c r="AM354"/>
      <c r="AN354"/>
    </row>
    <row r="355" spans="9:40" x14ac:dyDescent="0.25">
      <c r="I355"/>
      <c r="O355"/>
      <c r="U355"/>
      <c r="AA355"/>
      <c r="AG355"/>
      <c r="AM355"/>
      <c r="AN355"/>
    </row>
    <row r="356" spans="9:40" x14ac:dyDescent="0.25">
      <c r="I356"/>
      <c r="O356"/>
      <c r="U356"/>
      <c r="AA356"/>
      <c r="AG356"/>
      <c r="AM356"/>
      <c r="AN356"/>
    </row>
    <row r="357" spans="9:40" x14ac:dyDescent="0.25">
      <c r="I357"/>
      <c r="O357"/>
      <c r="U357"/>
      <c r="AA357"/>
      <c r="AG357"/>
      <c r="AM357"/>
      <c r="AN357"/>
    </row>
    <row r="358" spans="9:40" x14ac:dyDescent="0.25">
      <c r="I358"/>
      <c r="O358"/>
      <c r="U358"/>
      <c r="AA358"/>
      <c r="AG358"/>
      <c r="AM358"/>
      <c r="AN358"/>
    </row>
    <row r="359" spans="9:40" x14ac:dyDescent="0.25">
      <c r="I359"/>
      <c r="O359"/>
      <c r="U359"/>
      <c r="AA359"/>
      <c r="AG359"/>
      <c r="AM359"/>
      <c r="AN359"/>
    </row>
    <row r="360" spans="9:40" x14ac:dyDescent="0.25">
      <c r="I360"/>
      <c r="O360"/>
      <c r="U360"/>
      <c r="AA360"/>
      <c r="AG360"/>
      <c r="AM360"/>
      <c r="AN360"/>
    </row>
    <row r="361" spans="9:40" x14ac:dyDescent="0.25">
      <c r="I361"/>
      <c r="O361"/>
      <c r="U361"/>
      <c r="AA361"/>
      <c r="AG361"/>
      <c r="AM361"/>
      <c r="AN361"/>
    </row>
    <row r="362" spans="9:40" x14ac:dyDescent="0.25">
      <c r="I362"/>
      <c r="O362"/>
      <c r="U362"/>
      <c r="AA362"/>
      <c r="AG362"/>
      <c r="AM362"/>
      <c r="AN362"/>
    </row>
    <row r="363" spans="9:40" x14ac:dyDescent="0.25">
      <c r="I363"/>
      <c r="O363"/>
      <c r="U363"/>
      <c r="AA363"/>
      <c r="AG363"/>
      <c r="AM363"/>
      <c r="AN363"/>
    </row>
    <row r="364" spans="9:40" x14ac:dyDescent="0.25">
      <c r="I364"/>
      <c r="O364"/>
      <c r="U364"/>
      <c r="AA364"/>
      <c r="AG364"/>
      <c r="AM364"/>
      <c r="AN364"/>
    </row>
    <row r="365" spans="9:40" x14ac:dyDescent="0.25">
      <c r="I365"/>
      <c r="O365"/>
      <c r="U365"/>
      <c r="AA365"/>
      <c r="AG365"/>
      <c r="AM365"/>
      <c r="AN365"/>
    </row>
    <row r="366" spans="9:40" x14ac:dyDescent="0.25">
      <c r="I366"/>
      <c r="O366"/>
      <c r="U366"/>
      <c r="AA366"/>
      <c r="AG366"/>
      <c r="AM366"/>
      <c r="AN366"/>
    </row>
    <row r="367" spans="9:40" x14ac:dyDescent="0.25">
      <c r="I367"/>
      <c r="O367"/>
      <c r="U367"/>
      <c r="AA367"/>
      <c r="AG367"/>
      <c r="AM367"/>
      <c r="AN367"/>
    </row>
    <row r="368" spans="9:40" x14ac:dyDescent="0.25">
      <c r="I368"/>
      <c r="O368"/>
      <c r="U368"/>
      <c r="AA368"/>
      <c r="AG368"/>
      <c r="AM368"/>
      <c r="AN368"/>
    </row>
    <row r="369" spans="9:40" x14ac:dyDescent="0.25">
      <c r="I369"/>
      <c r="O369"/>
      <c r="U369"/>
      <c r="AA369"/>
      <c r="AG369"/>
      <c r="AM369"/>
      <c r="AN369"/>
    </row>
    <row r="370" spans="9:40" x14ac:dyDescent="0.25">
      <c r="I370"/>
      <c r="O370"/>
      <c r="U370"/>
      <c r="AA370"/>
      <c r="AG370"/>
      <c r="AM370"/>
      <c r="AN370"/>
    </row>
    <row r="371" spans="9:40" x14ac:dyDescent="0.25">
      <c r="I371"/>
      <c r="O371"/>
      <c r="U371"/>
      <c r="AA371"/>
      <c r="AG371"/>
      <c r="AM371"/>
      <c r="AN371"/>
    </row>
    <row r="372" spans="9:40" x14ac:dyDescent="0.25">
      <c r="I372"/>
      <c r="O372"/>
      <c r="U372"/>
      <c r="AA372"/>
      <c r="AG372"/>
      <c r="AM372"/>
      <c r="AN372"/>
    </row>
    <row r="373" spans="9:40" x14ac:dyDescent="0.25">
      <c r="I373"/>
      <c r="O373"/>
      <c r="U373"/>
      <c r="AA373"/>
      <c r="AG373"/>
      <c r="AM373"/>
      <c r="AN373"/>
    </row>
    <row r="374" spans="9:40" x14ac:dyDescent="0.25">
      <c r="I374"/>
      <c r="O374"/>
      <c r="U374"/>
      <c r="AA374"/>
      <c r="AG374"/>
      <c r="AM374"/>
      <c r="AN374"/>
    </row>
    <row r="375" spans="9:40" x14ac:dyDescent="0.25">
      <c r="I375"/>
      <c r="O375"/>
      <c r="U375"/>
      <c r="AA375"/>
      <c r="AG375"/>
      <c r="AM375"/>
      <c r="AN375"/>
    </row>
    <row r="376" spans="9:40" x14ac:dyDescent="0.25">
      <c r="I376"/>
      <c r="O376"/>
      <c r="U376"/>
      <c r="AA376"/>
      <c r="AG376"/>
      <c r="AM376"/>
      <c r="AN376"/>
    </row>
    <row r="377" spans="9:40" x14ac:dyDescent="0.25">
      <c r="I377"/>
      <c r="O377"/>
      <c r="U377"/>
      <c r="AA377"/>
      <c r="AG377"/>
      <c r="AM377"/>
      <c r="AN377"/>
    </row>
    <row r="378" spans="9:40" x14ac:dyDescent="0.25">
      <c r="I378"/>
      <c r="O378"/>
      <c r="U378"/>
      <c r="AA378"/>
      <c r="AG378"/>
      <c r="AM378"/>
      <c r="AN378"/>
    </row>
    <row r="379" spans="9:40" x14ac:dyDescent="0.25">
      <c r="I379"/>
      <c r="O379"/>
      <c r="U379"/>
      <c r="AA379"/>
      <c r="AG379"/>
      <c r="AM379"/>
      <c r="AN379"/>
    </row>
    <row r="380" spans="9:40" x14ac:dyDescent="0.25">
      <c r="I380"/>
      <c r="O380"/>
      <c r="U380"/>
      <c r="AA380"/>
      <c r="AG380"/>
      <c r="AM380"/>
      <c r="AN380"/>
    </row>
    <row r="381" spans="9:40" x14ac:dyDescent="0.25">
      <c r="I381"/>
      <c r="O381"/>
      <c r="U381"/>
      <c r="AA381"/>
      <c r="AG381"/>
      <c r="AM381"/>
      <c r="AN381"/>
    </row>
    <row r="382" spans="9:40" x14ac:dyDescent="0.25">
      <c r="I382"/>
      <c r="O382"/>
      <c r="U382"/>
      <c r="AA382"/>
      <c r="AG382"/>
      <c r="AM382"/>
      <c r="AN382"/>
    </row>
    <row r="383" spans="9:40" x14ac:dyDescent="0.25">
      <c r="I383"/>
      <c r="O383"/>
      <c r="U383"/>
      <c r="AA383"/>
      <c r="AG383"/>
      <c r="AM383"/>
      <c r="AN383"/>
    </row>
    <row r="384" spans="9:40" x14ac:dyDescent="0.25">
      <c r="I384"/>
      <c r="O384"/>
      <c r="U384"/>
      <c r="AA384"/>
      <c r="AG384"/>
      <c r="AM384"/>
      <c r="AN384"/>
    </row>
    <row r="385" spans="9:40" x14ac:dyDescent="0.25">
      <c r="I385"/>
      <c r="O385"/>
      <c r="U385"/>
      <c r="AA385"/>
      <c r="AG385"/>
      <c r="AM385"/>
      <c r="AN385"/>
    </row>
    <row r="386" spans="9:40" x14ac:dyDescent="0.25">
      <c r="I386"/>
      <c r="O386"/>
      <c r="U386"/>
      <c r="AA386"/>
      <c r="AG386"/>
      <c r="AM386"/>
      <c r="AN386"/>
    </row>
    <row r="387" spans="9:40" x14ac:dyDescent="0.25">
      <c r="I387"/>
      <c r="O387"/>
      <c r="U387"/>
      <c r="AA387"/>
      <c r="AG387"/>
      <c r="AM387"/>
      <c r="AN387"/>
    </row>
    <row r="388" spans="9:40" x14ac:dyDescent="0.25">
      <c r="I388"/>
      <c r="O388"/>
      <c r="U388"/>
      <c r="AA388"/>
      <c r="AG388"/>
      <c r="AM388"/>
      <c r="AN388"/>
    </row>
    <row r="389" spans="9:40" x14ac:dyDescent="0.25">
      <c r="I389"/>
      <c r="O389"/>
      <c r="U389"/>
      <c r="AA389"/>
      <c r="AG389"/>
      <c r="AM389"/>
      <c r="AN389"/>
    </row>
    <row r="390" spans="9:40" x14ac:dyDescent="0.25">
      <c r="I390"/>
      <c r="O390"/>
      <c r="U390"/>
      <c r="AA390"/>
      <c r="AG390"/>
      <c r="AM390"/>
      <c r="AN390"/>
    </row>
    <row r="391" spans="9:40" x14ac:dyDescent="0.25">
      <c r="I391"/>
      <c r="O391"/>
      <c r="U391"/>
      <c r="AA391"/>
      <c r="AG391"/>
      <c r="AM391"/>
      <c r="AN391"/>
    </row>
    <row r="392" spans="9:40" x14ac:dyDescent="0.25">
      <c r="I392"/>
      <c r="O392"/>
      <c r="U392"/>
      <c r="AA392"/>
      <c r="AG392"/>
      <c r="AM392"/>
      <c r="AN392"/>
    </row>
    <row r="393" spans="9:40" x14ac:dyDescent="0.25">
      <c r="I393"/>
      <c r="O393"/>
      <c r="U393"/>
      <c r="AA393"/>
      <c r="AG393"/>
      <c r="AM393"/>
      <c r="AN393"/>
    </row>
    <row r="394" spans="9:40" x14ac:dyDescent="0.25">
      <c r="I394"/>
      <c r="O394"/>
      <c r="U394"/>
      <c r="AA394"/>
      <c r="AG394"/>
      <c r="AM394"/>
      <c r="AN394"/>
    </row>
    <row r="395" spans="9:40" x14ac:dyDescent="0.25">
      <c r="I395"/>
      <c r="O395"/>
      <c r="U395"/>
      <c r="AA395"/>
      <c r="AG395"/>
      <c r="AM395"/>
      <c r="AN395"/>
    </row>
    <row r="396" spans="9:40" x14ac:dyDescent="0.25">
      <c r="I396"/>
      <c r="O396"/>
      <c r="U396"/>
      <c r="AA396"/>
      <c r="AG396"/>
      <c r="AM396"/>
      <c r="AN396"/>
    </row>
    <row r="397" spans="9:40" x14ac:dyDescent="0.25">
      <c r="I397"/>
      <c r="O397"/>
      <c r="U397"/>
      <c r="AA397"/>
      <c r="AG397"/>
      <c r="AM397"/>
      <c r="AN397"/>
    </row>
    <row r="398" spans="9:40" x14ac:dyDescent="0.25">
      <c r="I398"/>
      <c r="O398"/>
      <c r="U398"/>
      <c r="AA398"/>
      <c r="AG398"/>
      <c r="AM398"/>
      <c r="AN398"/>
    </row>
    <row r="399" spans="9:40" x14ac:dyDescent="0.25">
      <c r="I399"/>
      <c r="O399"/>
      <c r="U399"/>
      <c r="AA399"/>
      <c r="AG399"/>
      <c r="AM399"/>
      <c r="AN399"/>
    </row>
    <row r="400" spans="9:40" x14ac:dyDescent="0.25">
      <c r="I400"/>
      <c r="O400"/>
      <c r="U400"/>
      <c r="AA400"/>
      <c r="AG400"/>
      <c r="AM400"/>
      <c r="AN400"/>
    </row>
    <row r="401" spans="9:40" x14ac:dyDescent="0.25">
      <c r="I401"/>
      <c r="O401"/>
      <c r="U401"/>
      <c r="AA401"/>
      <c r="AG401"/>
      <c r="AM401"/>
      <c r="AN401"/>
    </row>
    <row r="402" spans="9:40" x14ac:dyDescent="0.25">
      <c r="I402"/>
      <c r="O402"/>
      <c r="U402"/>
      <c r="AA402"/>
      <c r="AG402"/>
      <c r="AM402"/>
      <c r="AN402"/>
    </row>
    <row r="403" spans="9:40" x14ac:dyDescent="0.25">
      <c r="I403"/>
      <c r="O403"/>
      <c r="U403"/>
      <c r="AA403"/>
      <c r="AG403"/>
      <c r="AM403"/>
      <c r="AN403"/>
    </row>
    <row r="404" spans="9:40" x14ac:dyDescent="0.25">
      <c r="I404"/>
      <c r="O404"/>
      <c r="U404"/>
      <c r="AA404"/>
      <c r="AG404"/>
      <c r="AM404"/>
      <c r="AN404"/>
    </row>
    <row r="405" spans="9:40" x14ac:dyDescent="0.25">
      <c r="I405"/>
      <c r="O405"/>
      <c r="U405"/>
      <c r="AA405"/>
      <c r="AG405"/>
      <c r="AM405"/>
      <c r="AN405"/>
    </row>
    <row r="406" spans="9:40" x14ac:dyDescent="0.25">
      <c r="I406"/>
      <c r="O406"/>
      <c r="U406"/>
      <c r="AA406"/>
      <c r="AG406"/>
      <c r="AM406"/>
      <c r="AN406"/>
    </row>
    <row r="407" spans="9:40" x14ac:dyDescent="0.25">
      <c r="I407"/>
      <c r="O407"/>
      <c r="U407"/>
      <c r="AA407"/>
      <c r="AG407"/>
      <c r="AM407"/>
      <c r="AN407"/>
    </row>
    <row r="408" spans="9:40" x14ac:dyDescent="0.25">
      <c r="I408"/>
      <c r="O408"/>
      <c r="U408"/>
      <c r="AA408"/>
      <c r="AG408"/>
      <c r="AM408"/>
      <c r="AN408"/>
    </row>
    <row r="409" spans="9:40" x14ac:dyDescent="0.25">
      <c r="I409"/>
      <c r="O409"/>
      <c r="U409"/>
      <c r="AA409"/>
      <c r="AG409"/>
      <c r="AM409"/>
      <c r="AN409"/>
    </row>
    <row r="410" spans="9:40" x14ac:dyDescent="0.25">
      <c r="I410"/>
      <c r="O410"/>
      <c r="U410"/>
      <c r="AA410"/>
      <c r="AG410"/>
      <c r="AM410"/>
      <c r="AN410"/>
    </row>
    <row r="411" spans="9:40" x14ac:dyDescent="0.25">
      <c r="I411"/>
      <c r="O411"/>
      <c r="U411"/>
      <c r="AA411"/>
      <c r="AG411"/>
      <c r="AM411"/>
      <c r="AN411"/>
    </row>
    <row r="412" spans="9:40" x14ac:dyDescent="0.25">
      <c r="I412"/>
      <c r="O412"/>
      <c r="U412"/>
      <c r="AA412"/>
      <c r="AG412"/>
      <c r="AM412"/>
      <c r="AN412"/>
    </row>
    <row r="413" spans="9:40" x14ac:dyDescent="0.25">
      <c r="I413"/>
      <c r="O413"/>
      <c r="U413"/>
      <c r="AA413"/>
      <c r="AG413"/>
      <c r="AM413"/>
      <c r="AN413"/>
    </row>
    <row r="414" spans="9:40" x14ac:dyDescent="0.25">
      <c r="I414"/>
      <c r="O414"/>
      <c r="U414"/>
      <c r="AA414"/>
      <c r="AG414"/>
      <c r="AM414"/>
      <c r="AN414"/>
    </row>
    <row r="415" spans="9:40" x14ac:dyDescent="0.25">
      <c r="I415"/>
      <c r="O415"/>
      <c r="U415"/>
      <c r="AA415"/>
      <c r="AG415"/>
      <c r="AM415"/>
      <c r="AN415"/>
    </row>
    <row r="416" spans="9:40" x14ac:dyDescent="0.25">
      <c r="I416"/>
      <c r="O416"/>
      <c r="U416"/>
      <c r="AA416"/>
      <c r="AG416"/>
      <c r="AM416"/>
      <c r="AN416"/>
    </row>
    <row r="417" spans="9:40" x14ac:dyDescent="0.25">
      <c r="I417"/>
      <c r="O417"/>
      <c r="U417"/>
      <c r="AA417"/>
      <c r="AG417"/>
      <c r="AM417"/>
      <c r="AN417"/>
    </row>
    <row r="418" spans="9:40" x14ac:dyDescent="0.25">
      <c r="I418"/>
      <c r="O418"/>
      <c r="U418"/>
      <c r="AA418"/>
      <c r="AG418"/>
      <c r="AM418"/>
      <c r="AN418"/>
    </row>
    <row r="419" spans="9:40" x14ac:dyDescent="0.25">
      <c r="I419"/>
      <c r="O419"/>
      <c r="U419"/>
      <c r="AA419"/>
      <c r="AG419"/>
      <c r="AM419"/>
      <c r="AN419"/>
    </row>
    <row r="420" spans="9:40" x14ac:dyDescent="0.25">
      <c r="I420"/>
      <c r="O420"/>
      <c r="U420"/>
      <c r="AA420"/>
      <c r="AG420"/>
      <c r="AM420"/>
      <c r="AN420"/>
    </row>
    <row r="421" spans="9:40" x14ac:dyDescent="0.25">
      <c r="I421"/>
      <c r="O421"/>
      <c r="U421"/>
      <c r="AA421"/>
      <c r="AG421"/>
      <c r="AM421"/>
      <c r="AN421"/>
    </row>
    <row r="422" spans="9:40" x14ac:dyDescent="0.25">
      <c r="I422"/>
      <c r="O422"/>
      <c r="U422"/>
      <c r="AA422"/>
      <c r="AG422"/>
      <c r="AM422"/>
      <c r="AN422"/>
    </row>
    <row r="423" spans="9:40" x14ac:dyDescent="0.25">
      <c r="I423"/>
      <c r="O423"/>
      <c r="U423"/>
      <c r="AA423"/>
      <c r="AG423"/>
      <c r="AM423"/>
      <c r="AN423"/>
    </row>
    <row r="424" spans="9:40" x14ac:dyDescent="0.25">
      <c r="I424"/>
      <c r="O424"/>
      <c r="U424"/>
      <c r="AA424"/>
      <c r="AG424"/>
      <c r="AM424"/>
      <c r="AN424"/>
    </row>
    <row r="425" spans="9:40" x14ac:dyDescent="0.25">
      <c r="I425"/>
      <c r="O425"/>
      <c r="U425"/>
      <c r="AA425"/>
      <c r="AG425"/>
      <c r="AM425"/>
      <c r="AN425"/>
    </row>
    <row r="426" spans="9:40" x14ac:dyDescent="0.25">
      <c r="I426"/>
      <c r="O426"/>
      <c r="U426"/>
      <c r="AA426"/>
      <c r="AG426"/>
      <c r="AM426"/>
      <c r="AN426"/>
    </row>
    <row r="427" spans="9:40" x14ac:dyDescent="0.25">
      <c r="I427"/>
      <c r="O427"/>
      <c r="U427"/>
      <c r="AA427"/>
      <c r="AG427"/>
      <c r="AM427"/>
      <c r="AN427"/>
    </row>
    <row r="428" spans="9:40" x14ac:dyDescent="0.25">
      <c r="I428"/>
      <c r="O428"/>
      <c r="U428"/>
      <c r="AA428"/>
      <c r="AG428"/>
      <c r="AM428"/>
      <c r="AN428"/>
    </row>
    <row r="429" spans="9:40" x14ac:dyDescent="0.25">
      <c r="I429"/>
      <c r="O429"/>
      <c r="U429"/>
      <c r="AA429"/>
      <c r="AG429"/>
      <c r="AM429"/>
      <c r="AN429"/>
    </row>
    <row r="430" spans="9:40" x14ac:dyDescent="0.25">
      <c r="I430"/>
      <c r="O430"/>
      <c r="U430"/>
      <c r="AA430"/>
      <c r="AG430"/>
      <c r="AM430"/>
      <c r="AN430"/>
    </row>
    <row r="431" spans="9:40" x14ac:dyDescent="0.25">
      <c r="I431"/>
      <c r="O431"/>
      <c r="U431"/>
      <c r="AA431"/>
      <c r="AG431"/>
      <c r="AM431"/>
      <c r="AN431"/>
    </row>
    <row r="432" spans="9:40" x14ac:dyDescent="0.25">
      <c r="I432"/>
      <c r="O432"/>
      <c r="U432"/>
      <c r="AA432"/>
      <c r="AG432"/>
      <c r="AM432"/>
      <c r="AN432"/>
    </row>
    <row r="433" spans="9:40" x14ac:dyDescent="0.25">
      <c r="I433"/>
      <c r="O433"/>
      <c r="U433"/>
      <c r="AA433"/>
      <c r="AG433"/>
      <c r="AM433"/>
      <c r="AN433"/>
    </row>
    <row r="434" spans="9:40" x14ac:dyDescent="0.25">
      <c r="I434"/>
      <c r="O434"/>
      <c r="U434"/>
      <c r="AA434"/>
      <c r="AG434"/>
      <c r="AM434"/>
      <c r="AN434"/>
    </row>
    <row r="435" spans="9:40" x14ac:dyDescent="0.25">
      <c r="I435"/>
      <c r="O435"/>
      <c r="U435"/>
      <c r="AA435"/>
      <c r="AG435"/>
      <c r="AM435"/>
      <c r="AN435"/>
    </row>
    <row r="436" spans="9:40" x14ac:dyDescent="0.25">
      <c r="I436"/>
      <c r="O436"/>
      <c r="U436"/>
      <c r="AA436"/>
      <c r="AG436"/>
      <c r="AM436"/>
      <c r="AN436"/>
    </row>
    <row r="437" spans="9:40" x14ac:dyDescent="0.25">
      <c r="I437"/>
      <c r="O437"/>
      <c r="U437"/>
      <c r="AA437"/>
      <c r="AG437"/>
      <c r="AM437"/>
      <c r="AN437"/>
    </row>
    <row r="438" spans="9:40" x14ac:dyDescent="0.25">
      <c r="I438"/>
      <c r="O438"/>
      <c r="U438"/>
      <c r="AA438"/>
      <c r="AG438"/>
      <c r="AM438"/>
      <c r="AN438"/>
    </row>
    <row r="439" spans="9:40" x14ac:dyDescent="0.25">
      <c r="I439"/>
      <c r="O439"/>
      <c r="U439"/>
      <c r="AA439"/>
      <c r="AG439"/>
      <c r="AM439"/>
      <c r="AN439"/>
    </row>
    <row r="440" spans="9:40" x14ac:dyDescent="0.25">
      <c r="I440"/>
      <c r="O440"/>
      <c r="U440"/>
      <c r="AA440"/>
      <c r="AG440"/>
      <c r="AM440"/>
      <c r="AN440"/>
    </row>
    <row r="441" spans="9:40" x14ac:dyDescent="0.25">
      <c r="I441"/>
      <c r="O441"/>
      <c r="U441"/>
      <c r="AA441"/>
      <c r="AG441"/>
      <c r="AM441"/>
      <c r="AN441"/>
    </row>
    <row r="442" spans="9:40" x14ac:dyDescent="0.25">
      <c r="I442"/>
      <c r="O442"/>
      <c r="U442"/>
      <c r="AA442"/>
      <c r="AG442"/>
      <c r="AM442"/>
      <c r="AN442"/>
    </row>
    <row r="443" spans="9:40" x14ac:dyDescent="0.25">
      <c r="I443"/>
      <c r="O443"/>
      <c r="U443"/>
      <c r="AA443"/>
      <c r="AG443"/>
      <c r="AM443"/>
      <c r="AN443"/>
    </row>
    <row r="444" spans="9:40" x14ac:dyDescent="0.25">
      <c r="I444"/>
      <c r="O444"/>
      <c r="U444"/>
      <c r="AA444"/>
      <c r="AG444"/>
      <c r="AM444"/>
      <c r="AN444"/>
    </row>
    <row r="445" spans="9:40" x14ac:dyDescent="0.25">
      <c r="I445"/>
      <c r="O445"/>
      <c r="U445"/>
      <c r="AA445"/>
      <c r="AG445"/>
      <c r="AM445"/>
      <c r="AN445"/>
    </row>
    <row r="446" spans="9:40" x14ac:dyDescent="0.25">
      <c r="I446"/>
      <c r="O446"/>
      <c r="U446"/>
      <c r="AA446"/>
      <c r="AG446"/>
      <c r="AM446"/>
      <c r="AN446"/>
    </row>
    <row r="447" spans="9:40" x14ac:dyDescent="0.25">
      <c r="I447"/>
      <c r="O447"/>
      <c r="U447"/>
      <c r="AA447"/>
      <c r="AG447"/>
      <c r="AM447"/>
      <c r="AN447"/>
    </row>
    <row r="448" spans="9:40" x14ac:dyDescent="0.25">
      <c r="I448"/>
      <c r="O448"/>
      <c r="U448"/>
      <c r="AA448"/>
      <c r="AG448"/>
      <c r="AM448"/>
      <c r="AN448"/>
    </row>
    <row r="449" spans="9:40" x14ac:dyDescent="0.25">
      <c r="I449"/>
      <c r="O449"/>
      <c r="U449"/>
      <c r="AA449"/>
      <c r="AG449"/>
      <c r="AM449"/>
      <c r="AN449"/>
    </row>
    <row r="450" spans="9:40" x14ac:dyDescent="0.25">
      <c r="I450"/>
      <c r="O450"/>
      <c r="U450"/>
      <c r="AA450"/>
      <c r="AG450"/>
      <c r="AM450"/>
      <c r="AN450"/>
    </row>
    <row r="451" spans="9:40" x14ac:dyDescent="0.25">
      <c r="I451"/>
      <c r="O451"/>
      <c r="U451"/>
      <c r="AA451"/>
      <c r="AG451"/>
      <c r="AM451"/>
      <c r="AN451"/>
    </row>
    <row r="452" spans="9:40" x14ac:dyDescent="0.25">
      <c r="I452"/>
      <c r="O452"/>
      <c r="U452"/>
      <c r="AA452"/>
      <c r="AG452"/>
      <c r="AM452"/>
      <c r="AN452"/>
    </row>
    <row r="453" spans="9:40" x14ac:dyDescent="0.25">
      <c r="I453"/>
      <c r="O453"/>
      <c r="U453"/>
      <c r="AA453"/>
      <c r="AG453"/>
      <c r="AM453"/>
      <c r="AN453"/>
    </row>
    <row r="454" spans="9:40" x14ac:dyDescent="0.25">
      <c r="I454"/>
      <c r="O454"/>
      <c r="U454"/>
      <c r="AA454"/>
      <c r="AG454"/>
      <c r="AM454"/>
      <c r="AN454"/>
    </row>
    <row r="455" spans="9:40" x14ac:dyDescent="0.25">
      <c r="I455"/>
      <c r="O455"/>
      <c r="U455"/>
      <c r="AA455"/>
      <c r="AG455"/>
      <c r="AM455"/>
      <c r="AN455"/>
    </row>
    <row r="456" spans="9:40" x14ac:dyDescent="0.25">
      <c r="I456"/>
      <c r="O456"/>
      <c r="U456"/>
      <c r="AA456"/>
      <c r="AG456"/>
      <c r="AM456"/>
      <c r="AN456"/>
    </row>
    <row r="457" spans="9:40" x14ac:dyDescent="0.25">
      <c r="I457"/>
      <c r="O457"/>
      <c r="U457"/>
      <c r="AA457"/>
      <c r="AG457"/>
      <c r="AM457"/>
      <c r="AN457"/>
    </row>
    <row r="458" spans="9:40" x14ac:dyDescent="0.25">
      <c r="I458"/>
      <c r="O458"/>
      <c r="U458"/>
      <c r="AA458"/>
      <c r="AG458"/>
      <c r="AM458"/>
      <c r="AN458"/>
    </row>
    <row r="459" spans="9:40" x14ac:dyDescent="0.25">
      <c r="I459"/>
      <c r="O459"/>
      <c r="U459"/>
      <c r="AA459"/>
      <c r="AG459"/>
      <c r="AM459"/>
      <c r="AN459"/>
    </row>
    <row r="460" spans="9:40" x14ac:dyDescent="0.25">
      <c r="I460"/>
      <c r="O460"/>
      <c r="U460"/>
      <c r="AA460"/>
      <c r="AG460"/>
      <c r="AM460"/>
      <c r="AN460"/>
    </row>
    <row r="461" spans="9:40" x14ac:dyDescent="0.25">
      <c r="I461"/>
      <c r="O461"/>
      <c r="U461"/>
      <c r="AA461"/>
      <c r="AG461"/>
      <c r="AM461"/>
      <c r="AN461"/>
    </row>
    <row r="462" spans="9:40" x14ac:dyDescent="0.25">
      <c r="I462"/>
      <c r="O462"/>
      <c r="U462"/>
      <c r="AA462"/>
      <c r="AG462"/>
      <c r="AM462"/>
      <c r="AN462"/>
    </row>
    <row r="463" spans="9:40" x14ac:dyDescent="0.25">
      <c r="I463"/>
      <c r="O463"/>
      <c r="U463"/>
      <c r="AA463"/>
      <c r="AG463"/>
      <c r="AM463"/>
      <c r="AN463"/>
    </row>
    <row r="464" spans="9:40" x14ac:dyDescent="0.25">
      <c r="I464"/>
      <c r="O464"/>
      <c r="U464"/>
      <c r="AA464"/>
      <c r="AG464"/>
      <c r="AM464"/>
      <c r="AN464"/>
    </row>
    <row r="465" spans="9:40" x14ac:dyDescent="0.25">
      <c r="I465"/>
      <c r="O465"/>
      <c r="U465"/>
      <c r="AA465"/>
      <c r="AG465"/>
      <c r="AM465"/>
      <c r="AN465"/>
    </row>
    <row r="466" spans="9:40" x14ac:dyDescent="0.25">
      <c r="I466"/>
      <c r="O466"/>
      <c r="U466"/>
      <c r="AA466"/>
      <c r="AG466"/>
      <c r="AM466"/>
      <c r="AN466"/>
    </row>
    <row r="467" spans="9:40" x14ac:dyDescent="0.25">
      <c r="I467"/>
      <c r="O467"/>
      <c r="U467"/>
      <c r="AA467"/>
      <c r="AG467"/>
      <c r="AM467"/>
      <c r="AN467"/>
    </row>
    <row r="468" spans="9:40" x14ac:dyDescent="0.25">
      <c r="I468"/>
      <c r="O468"/>
      <c r="U468"/>
      <c r="AA468"/>
      <c r="AG468"/>
      <c r="AM468"/>
      <c r="AN468"/>
    </row>
    <row r="469" spans="9:40" x14ac:dyDescent="0.25">
      <c r="I469"/>
      <c r="O469"/>
      <c r="U469"/>
      <c r="AA469"/>
      <c r="AG469"/>
      <c r="AM469"/>
      <c r="AN469"/>
    </row>
    <row r="470" spans="9:40" x14ac:dyDescent="0.25">
      <c r="I470"/>
      <c r="O470"/>
      <c r="U470"/>
      <c r="AA470"/>
      <c r="AG470"/>
      <c r="AM470"/>
      <c r="AN470"/>
    </row>
    <row r="471" spans="9:40" x14ac:dyDescent="0.25">
      <c r="I471"/>
      <c r="O471"/>
      <c r="U471"/>
      <c r="AA471"/>
      <c r="AG471"/>
      <c r="AM471"/>
      <c r="AN471"/>
    </row>
    <row r="472" spans="9:40" x14ac:dyDescent="0.25">
      <c r="I472"/>
      <c r="O472"/>
      <c r="U472"/>
      <c r="AA472"/>
      <c r="AG472"/>
      <c r="AM472"/>
      <c r="AN472"/>
    </row>
    <row r="473" spans="9:40" x14ac:dyDescent="0.25">
      <c r="I473"/>
      <c r="O473"/>
      <c r="U473"/>
      <c r="AA473"/>
      <c r="AG473"/>
      <c r="AM473"/>
      <c r="AN473"/>
    </row>
    <row r="474" spans="9:40" x14ac:dyDescent="0.25">
      <c r="I474"/>
      <c r="O474"/>
      <c r="U474"/>
      <c r="AA474"/>
      <c r="AG474"/>
      <c r="AM474"/>
      <c r="AN474"/>
    </row>
    <row r="475" spans="9:40" x14ac:dyDescent="0.25">
      <c r="I475"/>
      <c r="O475"/>
      <c r="U475"/>
      <c r="AA475"/>
      <c r="AG475"/>
      <c r="AM475"/>
      <c r="AN475"/>
    </row>
    <row r="476" spans="9:40" x14ac:dyDescent="0.25">
      <c r="I476"/>
      <c r="O476"/>
      <c r="U476"/>
      <c r="AA476"/>
      <c r="AG476"/>
      <c r="AM476"/>
      <c r="AN476"/>
    </row>
    <row r="477" spans="9:40" x14ac:dyDescent="0.25">
      <c r="I477"/>
      <c r="O477"/>
      <c r="U477"/>
      <c r="AA477"/>
      <c r="AG477"/>
      <c r="AM477"/>
      <c r="AN477"/>
    </row>
    <row r="478" spans="9:40" x14ac:dyDescent="0.25">
      <c r="I478"/>
      <c r="O478"/>
      <c r="U478"/>
      <c r="AA478"/>
      <c r="AG478"/>
      <c r="AM478"/>
      <c r="AN478"/>
    </row>
    <row r="479" spans="9:40" x14ac:dyDescent="0.25">
      <c r="I479"/>
      <c r="O479"/>
      <c r="U479"/>
      <c r="AA479"/>
      <c r="AG479"/>
      <c r="AM479"/>
      <c r="AN479"/>
    </row>
    <row r="480" spans="9:40" x14ac:dyDescent="0.25">
      <c r="I480"/>
      <c r="O480"/>
      <c r="U480"/>
      <c r="AA480"/>
      <c r="AG480"/>
      <c r="AM480"/>
      <c r="AN480"/>
    </row>
    <row r="481" spans="9:40" x14ac:dyDescent="0.25">
      <c r="I481"/>
      <c r="O481"/>
      <c r="U481"/>
      <c r="AA481"/>
      <c r="AG481"/>
      <c r="AM481"/>
      <c r="AN481"/>
    </row>
    <row r="482" spans="9:40" x14ac:dyDescent="0.25">
      <c r="I482"/>
      <c r="O482"/>
      <c r="U482"/>
      <c r="AA482"/>
      <c r="AG482"/>
      <c r="AM482"/>
      <c r="AN482"/>
    </row>
    <row r="483" spans="9:40" x14ac:dyDescent="0.25">
      <c r="I483"/>
      <c r="O483"/>
      <c r="U483"/>
      <c r="AA483"/>
      <c r="AG483"/>
      <c r="AM483"/>
      <c r="AN483"/>
    </row>
    <row r="484" spans="9:40" x14ac:dyDescent="0.25">
      <c r="I484"/>
      <c r="O484"/>
      <c r="U484"/>
      <c r="AA484"/>
      <c r="AG484"/>
      <c r="AM484"/>
      <c r="AN484"/>
    </row>
    <row r="485" spans="9:40" x14ac:dyDescent="0.25">
      <c r="I485"/>
      <c r="O485"/>
      <c r="U485"/>
      <c r="AA485"/>
      <c r="AG485"/>
      <c r="AM485"/>
      <c r="AN485"/>
    </row>
    <row r="486" spans="9:40" x14ac:dyDescent="0.25">
      <c r="I486"/>
      <c r="O486"/>
      <c r="U486"/>
      <c r="AA486"/>
      <c r="AG486"/>
      <c r="AM486"/>
      <c r="AN486"/>
    </row>
    <row r="487" spans="9:40" x14ac:dyDescent="0.25">
      <c r="I487"/>
      <c r="O487"/>
      <c r="U487"/>
      <c r="AA487"/>
      <c r="AG487"/>
      <c r="AM487"/>
      <c r="AN487"/>
    </row>
    <row r="488" spans="9:40" x14ac:dyDescent="0.25">
      <c r="I488"/>
      <c r="O488"/>
      <c r="U488"/>
      <c r="AA488"/>
      <c r="AG488"/>
      <c r="AM488"/>
      <c r="AN488"/>
    </row>
    <row r="489" spans="9:40" x14ac:dyDescent="0.25">
      <c r="I489"/>
      <c r="O489"/>
      <c r="U489"/>
      <c r="AA489"/>
      <c r="AG489"/>
      <c r="AM489"/>
      <c r="AN489"/>
    </row>
    <row r="490" spans="9:40" x14ac:dyDescent="0.25">
      <c r="I490"/>
      <c r="O490"/>
      <c r="U490"/>
      <c r="AA490"/>
      <c r="AG490"/>
      <c r="AM490"/>
      <c r="AN490"/>
    </row>
    <row r="491" spans="9:40" x14ac:dyDescent="0.25">
      <c r="I491"/>
      <c r="O491"/>
      <c r="U491"/>
      <c r="AA491"/>
      <c r="AG491"/>
      <c r="AM491"/>
      <c r="AN491"/>
    </row>
    <row r="492" spans="9:40" x14ac:dyDescent="0.25">
      <c r="I492"/>
      <c r="O492"/>
      <c r="U492"/>
      <c r="AA492"/>
      <c r="AG492"/>
      <c r="AM492"/>
      <c r="AN492"/>
    </row>
    <row r="493" spans="9:40" x14ac:dyDescent="0.25">
      <c r="I493"/>
      <c r="O493"/>
      <c r="U493"/>
      <c r="AA493"/>
      <c r="AG493"/>
      <c r="AM493"/>
      <c r="AN493"/>
    </row>
    <row r="494" spans="9:40" x14ac:dyDescent="0.25">
      <c r="I494"/>
      <c r="O494"/>
      <c r="U494"/>
      <c r="AA494"/>
      <c r="AG494"/>
      <c r="AM494"/>
      <c r="AN494"/>
    </row>
    <row r="495" spans="9:40" x14ac:dyDescent="0.25">
      <c r="I495"/>
      <c r="O495"/>
      <c r="U495"/>
      <c r="AA495"/>
      <c r="AG495"/>
      <c r="AM495"/>
      <c r="AN495"/>
    </row>
    <row r="496" spans="9:40" x14ac:dyDescent="0.25">
      <c r="I496"/>
      <c r="O496"/>
      <c r="U496"/>
      <c r="AA496"/>
      <c r="AG496"/>
      <c r="AM496"/>
      <c r="AN496"/>
    </row>
    <row r="497" spans="9:40" x14ac:dyDescent="0.25">
      <c r="I497"/>
      <c r="O497"/>
      <c r="U497"/>
      <c r="AA497"/>
      <c r="AG497"/>
      <c r="AM497"/>
      <c r="AN497"/>
    </row>
    <row r="498" spans="9:40" x14ac:dyDescent="0.25">
      <c r="I498"/>
      <c r="O498"/>
      <c r="U498"/>
      <c r="AA498"/>
      <c r="AG498"/>
      <c r="AM498"/>
      <c r="AN498"/>
    </row>
    <row r="499" spans="9:40" x14ac:dyDescent="0.25">
      <c r="I499"/>
      <c r="O499"/>
      <c r="U499"/>
      <c r="AA499"/>
      <c r="AG499"/>
      <c r="AM499"/>
      <c r="AN499"/>
    </row>
    <row r="500" spans="9:40" x14ac:dyDescent="0.25">
      <c r="I500"/>
      <c r="O500"/>
      <c r="U500"/>
      <c r="AA500"/>
      <c r="AG500"/>
      <c r="AM500"/>
      <c r="AN500"/>
    </row>
    <row r="501" spans="9:40" x14ac:dyDescent="0.25">
      <c r="I501"/>
      <c r="O501"/>
      <c r="U501"/>
      <c r="AA501"/>
      <c r="AG501"/>
      <c r="AM501"/>
      <c r="AN501"/>
    </row>
    <row r="502" spans="9:40" x14ac:dyDescent="0.25">
      <c r="I502"/>
      <c r="O502"/>
      <c r="U502"/>
      <c r="AA502"/>
      <c r="AG502"/>
      <c r="AM502"/>
      <c r="AN502"/>
    </row>
    <row r="503" spans="9:40" x14ac:dyDescent="0.25">
      <c r="I503"/>
      <c r="O503"/>
      <c r="U503"/>
      <c r="AA503"/>
      <c r="AG503"/>
      <c r="AM503"/>
      <c r="AN503"/>
    </row>
    <row r="504" spans="9:40" x14ac:dyDescent="0.25">
      <c r="I504"/>
      <c r="O504"/>
      <c r="U504"/>
      <c r="AA504"/>
      <c r="AG504"/>
      <c r="AM504"/>
      <c r="AN504"/>
    </row>
    <row r="505" spans="9:40" x14ac:dyDescent="0.25">
      <c r="I505"/>
      <c r="O505"/>
      <c r="U505"/>
      <c r="AA505"/>
      <c r="AG505"/>
      <c r="AM505"/>
      <c r="AN505"/>
    </row>
    <row r="506" spans="9:40" x14ac:dyDescent="0.25">
      <c r="I506"/>
      <c r="O506"/>
      <c r="U506"/>
      <c r="AA506"/>
      <c r="AG506"/>
      <c r="AM506"/>
      <c r="AN506"/>
    </row>
    <row r="507" spans="9:40" x14ac:dyDescent="0.25">
      <c r="I507"/>
      <c r="O507"/>
      <c r="U507"/>
      <c r="AA507"/>
      <c r="AG507"/>
      <c r="AM507"/>
      <c r="AN507"/>
    </row>
    <row r="508" spans="9:40" x14ac:dyDescent="0.25">
      <c r="I508"/>
      <c r="O508"/>
      <c r="U508"/>
      <c r="AA508"/>
      <c r="AG508"/>
      <c r="AM508"/>
      <c r="AN508"/>
    </row>
    <row r="509" spans="9:40" x14ac:dyDescent="0.25">
      <c r="I509"/>
      <c r="O509"/>
      <c r="U509"/>
      <c r="AA509"/>
      <c r="AG509"/>
      <c r="AM509"/>
      <c r="AN509"/>
    </row>
    <row r="510" spans="9:40" x14ac:dyDescent="0.25">
      <c r="I510"/>
      <c r="O510"/>
      <c r="U510"/>
      <c r="AA510"/>
      <c r="AG510"/>
      <c r="AM510"/>
      <c r="AN510"/>
    </row>
    <row r="511" spans="9:40" x14ac:dyDescent="0.25">
      <c r="I511"/>
      <c r="O511"/>
      <c r="U511"/>
      <c r="AA511"/>
      <c r="AG511"/>
      <c r="AM511"/>
      <c r="AN511"/>
    </row>
    <row r="512" spans="9:40" x14ac:dyDescent="0.25">
      <c r="I512"/>
      <c r="O512"/>
      <c r="U512"/>
      <c r="AA512"/>
      <c r="AG512"/>
      <c r="AM512"/>
      <c r="AN512"/>
    </row>
    <row r="513" spans="9:40" x14ac:dyDescent="0.25">
      <c r="I513"/>
      <c r="O513"/>
      <c r="U513"/>
      <c r="AA513"/>
      <c r="AG513"/>
      <c r="AM513"/>
      <c r="AN513"/>
    </row>
    <row r="514" spans="9:40" x14ac:dyDescent="0.25">
      <c r="I514"/>
      <c r="O514"/>
      <c r="U514"/>
      <c r="AA514"/>
      <c r="AG514"/>
      <c r="AM514"/>
      <c r="AN514"/>
    </row>
    <row r="515" spans="9:40" x14ac:dyDescent="0.25">
      <c r="I515"/>
      <c r="O515"/>
      <c r="U515"/>
      <c r="AA515"/>
      <c r="AG515"/>
      <c r="AM515"/>
      <c r="AN515"/>
    </row>
    <row r="516" spans="9:40" x14ac:dyDescent="0.25">
      <c r="I516"/>
      <c r="O516"/>
      <c r="U516"/>
      <c r="AA516"/>
      <c r="AG516"/>
      <c r="AM516"/>
      <c r="AN516"/>
    </row>
    <row r="517" spans="9:40" x14ac:dyDescent="0.25">
      <c r="I517"/>
      <c r="O517"/>
      <c r="U517"/>
      <c r="AA517"/>
      <c r="AG517"/>
      <c r="AM517"/>
      <c r="AN517"/>
    </row>
    <row r="518" spans="9:40" x14ac:dyDescent="0.25">
      <c r="I518"/>
      <c r="O518"/>
      <c r="U518"/>
      <c r="AA518"/>
      <c r="AG518"/>
      <c r="AM518"/>
      <c r="AN518"/>
    </row>
    <row r="519" spans="9:40" x14ac:dyDescent="0.25">
      <c r="I519"/>
      <c r="O519"/>
      <c r="U519"/>
      <c r="AA519"/>
      <c r="AG519"/>
      <c r="AM519"/>
      <c r="AN519"/>
    </row>
    <row r="520" spans="9:40" x14ac:dyDescent="0.25">
      <c r="I520"/>
      <c r="O520"/>
      <c r="U520"/>
      <c r="AA520"/>
      <c r="AG520"/>
      <c r="AM520"/>
      <c r="AN520"/>
    </row>
    <row r="521" spans="9:40" x14ac:dyDescent="0.25">
      <c r="I521"/>
      <c r="O521"/>
      <c r="U521"/>
      <c r="AA521"/>
      <c r="AG521"/>
      <c r="AM521"/>
      <c r="AN521"/>
    </row>
    <row r="522" spans="9:40" x14ac:dyDescent="0.25">
      <c r="I522"/>
      <c r="O522"/>
      <c r="U522"/>
      <c r="AA522"/>
      <c r="AG522"/>
      <c r="AM522"/>
      <c r="AN522"/>
    </row>
    <row r="523" spans="9:40" x14ac:dyDescent="0.25">
      <c r="I523"/>
      <c r="O523"/>
      <c r="U523"/>
      <c r="AA523"/>
      <c r="AG523"/>
      <c r="AM523"/>
      <c r="AN523"/>
    </row>
    <row r="524" spans="9:40" x14ac:dyDescent="0.25">
      <c r="I524"/>
      <c r="O524"/>
      <c r="U524"/>
      <c r="AA524"/>
      <c r="AG524"/>
      <c r="AM524"/>
      <c r="AN524"/>
    </row>
    <row r="525" spans="9:40" x14ac:dyDescent="0.25">
      <c r="I525"/>
      <c r="O525"/>
      <c r="U525"/>
      <c r="AA525"/>
      <c r="AG525"/>
      <c r="AM525"/>
      <c r="AN525"/>
    </row>
    <row r="526" spans="9:40" x14ac:dyDescent="0.25">
      <c r="I526"/>
      <c r="O526"/>
      <c r="U526"/>
      <c r="AA526"/>
      <c r="AG526"/>
      <c r="AM526"/>
      <c r="AN526"/>
    </row>
    <row r="527" spans="9:40" x14ac:dyDescent="0.25">
      <c r="I527"/>
      <c r="O527"/>
      <c r="U527"/>
      <c r="AA527"/>
      <c r="AG527"/>
      <c r="AM527"/>
      <c r="AN527"/>
    </row>
    <row r="528" spans="9:40" x14ac:dyDescent="0.25">
      <c r="I528"/>
      <c r="O528"/>
      <c r="U528"/>
      <c r="AA528"/>
      <c r="AG528"/>
      <c r="AM528"/>
      <c r="AN528"/>
    </row>
    <row r="529" spans="9:40" x14ac:dyDescent="0.25">
      <c r="I529"/>
      <c r="O529"/>
      <c r="U529"/>
      <c r="AA529"/>
      <c r="AG529"/>
      <c r="AM529"/>
      <c r="AN529"/>
    </row>
    <row r="530" spans="9:40" x14ac:dyDescent="0.25">
      <c r="I530"/>
      <c r="O530"/>
      <c r="U530"/>
      <c r="AA530"/>
      <c r="AG530"/>
      <c r="AM530"/>
      <c r="AN530"/>
    </row>
    <row r="531" spans="9:40" x14ac:dyDescent="0.25">
      <c r="I531"/>
      <c r="O531"/>
      <c r="U531"/>
      <c r="AA531"/>
      <c r="AG531"/>
      <c r="AM531"/>
      <c r="AN531"/>
    </row>
    <row r="532" spans="9:40" x14ac:dyDescent="0.25">
      <c r="I532"/>
      <c r="O532"/>
      <c r="U532"/>
      <c r="AA532"/>
      <c r="AG532"/>
      <c r="AM532"/>
      <c r="AN532"/>
    </row>
    <row r="533" spans="9:40" x14ac:dyDescent="0.25">
      <c r="I533"/>
      <c r="O533"/>
      <c r="U533"/>
      <c r="AA533"/>
      <c r="AG533"/>
      <c r="AM533"/>
      <c r="AN533"/>
    </row>
    <row r="534" spans="9:40" x14ac:dyDescent="0.25">
      <c r="I534"/>
      <c r="O534"/>
      <c r="U534"/>
      <c r="AA534"/>
      <c r="AG534"/>
      <c r="AM534"/>
      <c r="AN534"/>
    </row>
    <row r="535" spans="9:40" x14ac:dyDescent="0.25">
      <c r="I535"/>
      <c r="O535"/>
      <c r="U535"/>
      <c r="AA535"/>
      <c r="AG535"/>
      <c r="AM535"/>
      <c r="AN535"/>
    </row>
    <row r="536" spans="9:40" x14ac:dyDescent="0.25">
      <c r="I536"/>
      <c r="O536"/>
      <c r="U536"/>
      <c r="AA536"/>
      <c r="AG536"/>
      <c r="AM536"/>
      <c r="AN536"/>
    </row>
    <row r="537" spans="9:40" x14ac:dyDescent="0.25">
      <c r="I537"/>
      <c r="O537"/>
      <c r="U537"/>
      <c r="AA537"/>
      <c r="AG537"/>
      <c r="AM537"/>
      <c r="AN537"/>
    </row>
    <row r="538" spans="9:40" x14ac:dyDescent="0.25">
      <c r="I538"/>
      <c r="O538"/>
      <c r="U538"/>
      <c r="AA538"/>
      <c r="AG538"/>
      <c r="AM538"/>
      <c r="AN538"/>
    </row>
    <row r="539" spans="9:40" x14ac:dyDescent="0.25">
      <c r="I539"/>
      <c r="O539"/>
      <c r="U539"/>
      <c r="AA539"/>
      <c r="AG539"/>
      <c r="AM539"/>
      <c r="AN539"/>
    </row>
    <row r="540" spans="9:40" x14ac:dyDescent="0.25">
      <c r="I540"/>
      <c r="O540"/>
      <c r="U540"/>
      <c r="AA540"/>
      <c r="AG540"/>
      <c r="AM540"/>
      <c r="AN540"/>
    </row>
    <row r="541" spans="9:40" x14ac:dyDescent="0.25">
      <c r="I541"/>
      <c r="O541"/>
      <c r="U541"/>
      <c r="AA541"/>
      <c r="AG541"/>
      <c r="AM541"/>
      <c r="AN541"/>
    </row>
    <row r="542" spans="9:40" x14ac:dyDescent="0.25">
      <c r="I542"/>
      <c r="O542"/>
      <c r="U542"/>
      <c r="AA542"/>
      <c r="AG542"/>
      <c r="AM542"/>
      <c r="AN542"/>
    </row>
    <row r="543" spans="9:40" x14ac:dyDescent="0.25">
      <c r="I543"/>
      <c r="O543"/>
      <c r="U543"/>
      <c r="AA543"/>
      <c r="AG543"/>
      <c r="AM543"/>
      <c r="AN543"/>
    </row>
    <row r="544" spans="9:40" x14ac:dyDescent="0.25">
      <c r="I544"/>
      <c r="O544"/>
      <c r="U544"/>
      <c r="AA544"/>
      <c r="AG544"/>
      <c r="AM544"/>
      <c r="AN544"/>
    </row>
    <row r="545" spans="9:40" x14ac:dyDescent="0.25">
      <c r="I545"/>
      <c r="O545"/>
      <c r="U545"/>
      <c r="AA545"/>
      <c r="AG545"/>
      <c r="AM545"/>
      <c r="AN545"/>
    </row>
    <row r="546" spans="9:40" x14ac:dyDescent="0.25">
      <c r="I546"/>
      <c r="O546"/>
      <c r="U546"/>
      <c r="AA546"/>
      <c r="AG546"/>
      <c r="AM546"/>
      <c r="AN546"/>
    </row>
    <row r="547" spans="9:40" x14ac:dyDescent="0.25">
      <c r="I547"/>
      <c r="O547"/>
      <c r="U547"/>
      <c r="AA547"/>
      <c r="AG547"/>
      <c r="AM547"/>
      <c r="AN547"/>
    </row>
    <row r="548" spans="9:40" x14ac:dyDescent="0.25">
      <c r="I548"/>
      <c r="O548"/>
      <c r="U548"/>
      <c r="AA548"/>
      <c r="AG548"/>
      <c r="AM548"/>
      <c r="AN548"/>
    </row>
    <row r="549" spans="9:40" x14ac:dyDescent="0.25">
      <c r="I549"/>
      <c r="O549"/>
      <c r="U549"/>
      <c r="AA549"/>
      <c r="AG549"/>
      <c r="AM549"/>
      <c r="AN549"/>
    </row>
    <row r="550" spans="9:40" x14ac:dyDescent="0.25">
      <c r="I550"/>
      <c r="O550"/>
      <c r="U550"/>
      <c r="AA550"/>
      <c r="AG550"/>
      <c r="AM550"/>
      <c r="AN550"/>
    </row>
    <row r="551" spans="9:40" x14ac:dyDescent="0.25">
      <c r="I551"/>
      <c r="O551"/>
      <c r="U551"/>
      <c r="AA551"/>
      <c r="AG551"/>
      <c r="AM551"/>
      <c r="AN551"/>
    </row>
    <row r="552" spans="9:40" x14ac:dyDescent="0.25">
      <c r="I552"/>
      <c r="O552"/>
      <c r="U552"/>
      <c r="AA552"/>
      <c r="AG552"/>
      <c r="AM552"/>
      <c r="AN552"/>
    </row>
    <row r="553" spans="9:40" x14ac:dyDescent="0.25">
      <c r="I553"/>
      <c r="O553"/>
      <c r="U553"/>
      <c r="AA553"/>
      <c r="AG553"/>
      <c r="AM553"/>
      <c r="AN553"/>
    </row>
    <row r="554" spans="9:40" x14ac:dyDescent="0.25">
      <c r="I554"/>
      <c r="O554"/>
      <c r="U554"/>
      <c r="AA554"/>
      <c r="AG554"/>
      <c r="AM554"/>
      <c r="AN554"/>
    </row>
    <row r="555" spans="9:40" x14ac:dyDescent="0.25">
      <c r="I555"/>
      <c r="O555"/>
      <c r="U555"/>
      <c r="AA555"/>
      <c r="AG555"/>
      <c r="AM555"/>
      <c r="AN555"/>
    </row>
    <row r="556" spans="9:40" x14ac:dyDescent="0.25">
      <c r="I556"/>
      <c r="O556"/>
      <c r="U556"/>
      <c r="AA556"/>
      <c r="AG556"/>
      <c r="AM556"/>
      <c r="AN556"/>
    </row>
    <row r="557" spans="9:40" x14ac:dyDescent="0.25">
      <c r="I557"/>
      <c r="O557"/>
      <c r="U557"/>
      <c r="AA557"/>
      <c r="AG557"/>
      <c r="AM557"/>
      <c r="AN557"/>
    </row>
    <row r="558" spans="9:40" x14ac:dyDescent="0.25">
      <c r="I558"/>
      <c r="O558"/>
      <c r="U558"/>
      <c r="AA558"/>
      <c r="AG558"/>
      <c r="AM558"/>
      <c r="AN558"/>
    </row>
    <row r="559" spans="9:40" x14ac:dyDescent="0.25">
      <c r="I559"/>
      <c r="O559"/>
      <c r="U559"/>
      <c r="AA559"/>
      <c r="AG559"/>
      <c r="AM559"/>
      <c r="AN559"/>
    </row>
    <row r="560" spans="9:40" x14ac:dyDescent="0.25">
      <c r="I560"/>
      <c r="O560"/>
      <c r="U560"/>
      <c r="AA560"/>
      <c r="AG560"/>
      <c r="AM560"/>
      <c r="AN560"/>
    </row>
    <row r="561" spans="9:40" x14ac:dyDescent="0.25">
      <c r="I561"/>
      <c r="O561"/>
      <c r="U561"/>
      <c r="AA561"/>
      <c r="AG561"/>
      <c r="AM561"/>
      <c r="AN561"/>
    </row>
    <row r="562" spans="9:40" x14ac:dyDescent="0.25">
      <c r="I562"/>
      <c r="O562"/>
      <c r="U562"/>
      <c r="AA562"/>
      <c r="AG562"/>
      <c r="AM562"/>
      <c r="AN562"/>
    </row>
    <row r="563" spans="9:40" x14ac:dyDescent="0.25">
      <c r="I563"/>
      <c r="O563"/>
      <c r="U563"/>
      <c r="AA563"/>
      <c r="AG563"/>
      <c r="AM563"/>
      <c r="AN563"/>
    </row>
    <row r="564" spans="9:40" x14ac:dyDescent="0.25">
      <c r="I564"/>
      <c r="O564"/>
      <c r="U564"/>
      <c r="AA564"/>
      <c r="AG564"/>
      <c r="AM564"/>
      <c r="AN564"/>
    </row>
    <row r="565" spans="9:40" x14ac:dyDescent="0.25">
      <c r="I565"/>
      <c r="O565"/>
      <c r="U565"/>
      <c r="AA565"/>
      <c r="AG565"/>
      <c r="AM565"/>
      <c r="AN565"/>
    </row>
    <row r="566" spans="9:40" x14ac:dyDescent="0.25">
      <c r="I566"/>
      <c r="O566"/>
      <c r="U566"/>
      <c r="AA566"/>
      <c r="AG566"/>
      <c r="AM566"/>
      <c r="AN566"/>
    </row>
    <row r="567" spans="9:40" x14ac:dyDescent="0.25">
      <c r="I567"/>
      <c r="O567"/>
      <c r="U567"/>
      <c r="AA567"/>
      <c r="AG567"/>
      <c r="AM567"/>
      <c r="AN567"/>
    </row>
    <row r="568" spans="9:40" x14ac:dyDescent="0.25">
      <c r="I568"/>
      <c r="O568"/>
      <c r="U568"/>
      <c r="AA568"/>
      <c r="AG568"/>
      <c r="AM568"/>
      <c r="AN568"/>
    </row>
    <row r="569" spans="9:40" x14ac:dyDescent="0.25">
      <c r="I569"/>
      <c r="O569"/>
      <c r="U569"/>
      <c r="AA569"/>
      <c r="AG569"/>
      <c r="AM569"/>
      <c r="AN569"/>
    </row>
    <row r="570" spans="9:40" x14ac:dyDescent="0.25">
      <c r="I570"/>
      <c r="O570"/>
      <c r="U570"/>
      <c r="AA570"/>
      <c r="AG570"/>
      <c r="AM570"/>
      <c r="AN570"/>
    </row>
    <row r="571" spans="9:40" x14ac:dyDescent="0.25">
      <c r="I571"/>
      <c r="O571"/>
      <c r="U571"/>
      <c r="AA571"/>
      <c r="AG571"/>
      <c r="AM571"/>
      <c r="AN571"/>
    </row>
    <row r="572" spans="9:40" x14ac:dyDescent="0.25">
      <c r="I572"/>
      <c r="O572"/>
      <c r="U572"/>
      <c r="AA572"/>
      <c r="AG572"/>
      <c r="AM572"/>
      <c r="AN572"/>
    </row>
    <row r="573" spans="9:40" x14ac:dyDescent="0.25">
      <c r="I573"/>
      <c r="O573"/>
      <c r="U573"/>
      <c r="AA573"/>
      <c r="AG573"/>
      <c r="AM573"/>
      <c r="AN573"/>
    </row>
    <row r="574" spans="9:40" x14ac:dyDescent="0.25">
      <c r="I574"/>
      <c r="O574"/>
      <c r="U574"/>
      <c r="AA574"/>
      <c r="AG574"/>
      <c r="AM574"/>
      <c r="AN574"/>
    </row>
    <row r="575" spans="9:40" x14ac:dyDescent="0.25">
      <c r="I575"/>
      <c r="O575"/>
      <c r="U575"/>
      <c r="AA575"/>
      <c r="AG575"/>
      <c r="AM575"/>
      <c r="AN575"/>
    </row>
    <row r="576" spans="9:40" x14ac:dyDescent="0.25">
      <c r="I576"/>
      <c r="O576"/>
      <c r="U576"/>
      <c r="AA576"/>
      <c r="AG576"/>
      <c r="AM576"/>
      <c r="AN576"/>
    </row>
    <row r="577" spans="3:43" x14ac:dyDescent="0.25">
      <c r="I577"/>
      <c r="O577"/>
      <c r="U577"/>
      <c r="AA577"/>
      <c r="AG577"/>
      <c r="AM577"/>
      <c r="AN577"/>
    </row>
    <row r="578" spans="3:43" x14ac:dyDescent="0.25">
      <c r="I578"/>
      <c r="O578"/>
      <c r="U578"/>
      <c r="AA578"/>
      <c r="AG578"/>
      <c r="AM578"/>
      <c r="AN578"/>
    </row>
    <row r="579" spans="3:43" x14ac:dyDescent="0.25">
      <c r="I579"/>
      <c r="O579"/>
      <c r="U579"/>
      <c r="AA579"/>
      <c r="AG579"/>
      <c r="AM579"/>
      <c r="AN579"/>
    </row>
    <row r="580" spans="3:43" x14ac:dyDescent="0.25">
      <c r="I580"/>
      <c r="O580"/>
      <c r="U580"/>
      <c r="AA580"/>
      <c r="AG580"/>
      <c r="AM580"/>
      <c r="AN580"/>
    </row>
    <row r="581" spans="3:43" x14ac:dyDescent="0.25">
      <c r="I581"/>
      <c r="O581"/>
      <c r="U581"/>
      <c r="AA581"/>
      <c r="AG581"/>
      <c r="AM581"/>
      <c r="AN581"/>
    </row>
    <row r="582" spans="3:43" x14ac:dyDescent="0.25">
      <c r="I582"/>
      <c r="O582"/>
      <c r="U582"/>
      <c r="AA582"/>
      <c r="AG582"/>
      <c r="AM582"/>
      <c r="AN582"/>
    </row>
    <row r="583" spans="3:43" x14ac:dyDescent="0.25">
      <c r="I583"/>
      <c r="O583"/>
      <c r="U583"/>
      <c r="AA583"/>
      <c r="AG583"/>
      <c r="AM583"/>
      <c r="AN583"/>
    </row>
    <row r="584" spans="3:43" x14ac:dyDescent="0.25">
      <c r="I584"/>
      <c r="O584"/>
      <c r="U584"/>
      <c r="AA584"/>
      <c r="AG584"/>
      <c r="AM584"/>
      <c r="AN584"/>
    </row>
    <row r="585" spans="3:43" x14ac:dyDescent="0.25">
      <c r="I585"/>
      <c r="O585"/>
      <c r="U585"/>
      <c r="AA585"/>
      <c r="AG585"/>
      <c r="AM585"/>
      <c r="AN585"/>
    </row>
    <row r="586" spans="3:43" x14ac:dyDescent="0.25">
      <c r="I586"/>
      <c r="O586"/>
      <c r="U586"/>
      <c r="AA586"/>
      <c r="AG586"/>
      <c r="AM586"/>
      <c r="AN586"/>
    </row>
    <row r="587" spans="3:43" x14ac:dyDescent="0.25">
      <c r="I587"/>
      <c r="O587"/>
      <c r="U587"/>
      <c r="AA587"/>
      <c r="AG587"/>
      <c r="AM587"/>
      <c r="AN587"/>
    </row>
    <row r="588" spans="3:43" x14ac:dyDescent="0.25">
      <c r="I588"/>
      <c r="O588"/>
      <c r="U588"/>
      <c r="AA588"/>
      <c r="AG588"/>
      <c r="AM588"/>
      <c r="AN588"/>
    </row>
    <row r="589" spans="3:43" x14ac:dyDescent="0.25">
      <c r="I589"/>
      <c r="O589"/>
      <c r="U589"/>
      <c r="AA589"/>
      <c r="AG589"/>
      <c r="AM589"/>
      <c r="AN589"/>
    </row>
    <row r="590" spans="3:43" x14ac:dyDescent="0.25">
      <c r="I590"/>
      <c r="O590"/>
      <c r="U590"/>
      <c r="AA590"/>
      <c r="AG590"/>
      <c r="AM590"/>
      <c r="AN590"/>
    </row>
    <row r="591" spans="3:43" ht="28.5" customHeight="1" x14ac:dyDescent="0.25">
      <c r="C591" s="295" t="s">
        <v>250</v>
      </c>
      <c r="D591" s="295"/>
      <c r="E591" s="295"/>
      <c r="F591" s="295"/>
      <c r="G591" s="295"/>
      <c r="H591" s="295"/>
      <c r="I591" s="295"/>
      <c r="J591" s="295"/>
      <c r="K591" s="295"/>
      <c r="L591" s="295"/>
      <c r="M591" s="295"/>
      <c r="N591" s="295"/>
      <c r="O591" s="295"/>
      <c r="P591" s="295"/>
      <c r="Q591" s="295"/>
      <c r="R591" s="295"/>
      <c r="S591" s="295"/>
      <c r="T591" s="295"/>
      <c r="U591" s="295"/>
      <c r="V591" s="295"/>
      <c r="W591" s="295"/>
      <c r="X591" s="295"/>
      <c r="Y591" s="295"/>
      <c r="Z591" s="295"/>
      <c r="AA591" s="295"/>
      <c r="AB591" s="295"/>
      <c r="AC591" s="295"/>
      <c r="AD591" s="295"/>
      <c r="AE591" s="295"/>
      <c r="AF591" s="295"/>
      <c r="AG591" s="295"/>
      <c r="AH591" s="295"/>
      <c r="AI591" s="295"/>
      <c r="AJ591" s="295"/>
      <c r="AK591" s="295"/>
      <c r="AL591" s="295"/>
      <c r="AM591" s="295"/>
      <c r="AN591" s="295"/>
      <c r="AO591" s="295"/>
      <c r="AP591" s="189"/>
      <c r="AQ591" s="189"/>
    </row>
    <row r="592" spans="3:43" ht="28.5" customHeight="1" x14ac:dyDescent="0.25">
      <c r="C592" s="295" t="s">
        <v>5</v>
      </c>
      <c r="D592" s="295"/>
      <c r="E592" s="295"/>
      <c r="F592" s="295"/>
      <c r="G592" s="295"/>
      <c r="H592" s="295"/>
      <c r="I592" s="295"/>
      <c r="J592" s="295"/>
      <c r="K592" s="295"/>
      <c r="L592" s="295"/>
      <c r="M592" s="295"/>
      <c r="N592" s="295"/>
      <c r="O592" s="295"/>
      <c r="P592" s="295"/>
      <c r="Q592" s="295"/>
      <c r="R592" s="295"/>
      <c r="S592" s="295"/>
      <c r="T592" s="295"/>
      <c r="U592" s="295"/>
      <c r="V592" s="295" t="s">
        <v>2</v>
      </c>
      <c r="W592" s="295"/>
      <c r="X592" s="295"/>
      <c r="Y592" s="295"/>
      <c r="Z592" s="295"/>
      <c r="AA592" s="295"/>
      <c r="AB592" s="295"/>
      <c r="AC592" s="295"/>
      <c r="AD592" s="295"/>
      <c r="AE592" s="295"/>
      <c r="AF592" s="295" t="s">
        <v>6</v>
      </c>
      <c r="AG592" s="295"/>
      <c r="AH592" s="295"/>
      <c r="AI592" s="295"/>
      <c r="AJ592" s="295"/>
      <c r="AK592" s="295"/>
      <c r="AL592" s="295"/>
      <c r="AM592" s="295"/>
      <c r="AN592" s="295"/>
      <c r="AO592" s="295"/>
      <c r="AP592" s="189"/>
      <c r="AQ592" s="189"/>
    </row>
    <row r="593" spans="3:43" ht="28.5" customHeight="1" x14ac:dyDescent="0.25">
      <c r="C593" s="295" t="s">
        <v>251</v>
      </c>
      <c r="D593" s="295"/>
      <c r="E593" s="295"/>
      <c r="F593" s="295"/>
      <c r="G593" s="295"/>
      <c r="H593" s="295"/>
      <c r="I593" s="295"/>
      <c r="J593" s="295"/>
      <c r="K593" s="295"/>
      <c r="L593" s="295"/>
      <c r="M593" s="295"/>
      <c r="N593" s="295"/>
      <c r="O593" s="295"/>
      <c r="P593" s="295"/>
      <c r="Q593" s="295"/>
      <c r="R593" s="295"/>
      <c r="S593" s="295"/>
      <c r="T593" s="295"/>
      <c r="U593" s="295"/>
      <c r="V593" s="295">
        <v>6</v>
      </c>
      <c r="W593" s="295"/>
      <c r="X593" s="295"/>
      <c r="Y593" s="295"/>
      <c r="Z593" s="295"/>
      <c r="AA593" s="295"/>
      <c r="AB593" s="295"/>
      <c r="AC593" s="295"/>
      <c r="AD593" s="295"/>
      <c r="AE593" s="295"/>
      <c r="AF593" s="295">
        <v>200</v>
      </c>
      <c r="AG593" s="295"/>
      <c r="AH593" s="295"/>
      <c r="AI593" s="295"/>
      <c r="AJ593" s="295"/>
      <c r="AK593" s="295"/>
      <c r="AL593" s="295"/>
      <c r="AM593" s="295"/>
      <c r="AN593" s="295"/>
      <c r="AO593" s="295"/>
      <c r="AP593" s="189"/>
      <c r="AQ593" s="189"/>
    </row>
    <row r="594" spans="3:43" ht="28.5" customHeight="1" x14ac:dyDescent="0.25">
      <c r="C594" s="295" t="s">
        <v>252</v>
      </c>
      <c r="D594" s="295"/>
      <c r="E594" s="295"/>
      <c r="F594" s="295"/>
      <c r="G594" s="295"/>
      <c r="H594" s="295"/>
      <c r="I594" s="295"/>
      <c r="J594" s="295"/>
      <c r="K594" s="295"/>
      <c r="L594" s="295"/>
      <c r="M594" s="295"/>
      <c r="N594" s="295"/>
      <c r="O594" s="295"/>
      <c r="P594" s="295"/>
      <c r="Q594" s="295"/>
      <c r="R594" s="295"/>
      <c r="S594" s="295"/>
      <c r="T594" s="295"/>
      <c r="U594" s="295"/>
      <c r="V594" s="295">
        <v>7</v>
      </c>
      <c r="W594" s="295"/>
      <c r="X594" s="295"/>
      <c r="Y594" s="295"/>
      <c r="Z594" s="295"/>
      <c r="AA594" s="295"/>
      <c r="AB594" s="295"/>
      <c r="AC594" s="295"/>
      <c r="AD594" s="295"/>
      <c r="AE594" s="295"/>
      <c r="AF594" s="295">
        <v>200</v>
      </c>
      <c r="AG594" s="295"/>
      <c r="AH594" s="295"/>
      <c r="AI594" s="295"/>
      <c r="AJ594" s="295"/>
      <c r="AK594" s="295"/>
      <c r="AL594" s="295"/>
      <c r="AM594" s="295"/>
      <c r="AN594" s="295"/>
      <c r="AO594" s="295"/>
      <c r="AP594" s="189"/>
      <c r="AQ594" s="189"/>
    </row>
    <row r="595" spans="3:43" ht="28.5" customHeight="1" x14ac:dyDescent="0.25">
      <c r="C595" s="295" t="s">
        <v>253</v>
      </c>
      <c r="D595" s="295"/>
      <c r="E595" s="295"/>
      <c r="F595" s="295"/>
      <c r="G595" s="295"/>
      <c r="H595" s="295"/>
      <c r="I595" s="295"/>
      <c r="J595" s="295"/>
      <c r="K595" s="295"/>
      <c r="L595" s="295"/>
      <c r="M595" s="295"/>
      <c r="N595" s="295"/>
      <c r="O595" s="295"/>
      <c r="P595" s="295"/>
      <c r="Q595" s="295"/>
      <c r="R595" s="295"/>
      <c r="S595" s="295"/>
      <c r="T595" s="295"/>
      <c r="U595" s="295"/>
      <c r="V595" s="295">
        <v>8</v>
      </c>
      <c r="W595" s="295"/>
      <c r="X595" s="295"/>
      <c r="Y595" s="295"/>
      <c r="Z595" s="295"/>
      <c r="AA595" s="295"/>
      <c r="AB595" s="295"/>
      <c r="AC595" s="295"/>
      <c r="AD595" s="295"/>
      <c r="AE595" s="295"/>
      <c r="AF595" s="295">
        <v>200</v>
      </c>
      <c r="AG595" s="295"/>
      <c r="AH595" s="295"/>
      <c r="AI595" s="295"/>
      <c r="AJ595" s="295"/>
      <c r="AK595" s="295"/>
      <c r="AL595" s="295"/>
      <c r="AM595" s="295"/>
      <c r="AN595" s="295"/>
      <c r="AO595" s="295"/>
      <c r="AP595" s="189"/>
      <c r="AQ595" s="189"/>
    </row>
    <row r="596" spans="3:43" ht="28.5" customHeight="1" x14ac:dyDescent="0.25">
      <c r="C596" s="295" t="s">
        <v>254</v>
      </c>
      <c r="D596" s="295"/>
      <c r="E596" s="295"/>
      <c r="F596" s="295"/>
      <c r="G596" s="295"/>
      <c r="H596" s="295"/>
      <c r="I596" s="295"/>
      <c r="J596" s="295"/>
      <c r="K596" s="295"/>
      <c r="L596" s="295"/>
      <c r="M596" s="295"/>
      <c r="N596" s="295"/>
      <c r="O596" s="295"/>
      <c r="P596" s="295"/>
      <c r="Q596" s="295"/>
      <c r="R596" s="295"/>
      <c r="S596" s="295"/>
      <c r="T596" s="295"/>
      <c r="U596" s="295"/>
      <c r="V596" s="295"/>
      <c r="W596" s="295"/>
      <c r="X596" s="295"/>
      <c r="Y596" s="295"/>
      <c r="Z596" s="295"/>
      <c r="AA596" s="295"/>
      <c r="AB596" s="295"/>
      <c r="AC596" s="295"/>
      <c r="AD596" s="295"/>
      <c r="AE596" s="295"/>
      <c r="AF596" s="295">
        <v>600</v>
      </c>
      <c r="AG596" s="295"/>
      <c r="AH596" s="295"/>
      <c r="AI596" s="295"/>
      <c r="AJ596" s="295"/>
      <c r="AK596" s="295"/>
      <c r="AL596" s="295"/>
      <c r="AM596" s="295"/>
      <c r="AN596" s="295"/>
      <c r="AO596" s="295"/>
      <c r="AP596" s="189"/>
      <c r="AQ596" s="189"/>
    </row>
  </sheetData>
  <mergeCells count="284">
    <mergeCell ref="C595:U595"/>
    <mergeCell ref="V595:AE595"/>
    <mergeCell ref="AF595:AO595"/>
    <mergeCell ref="C596:U596"/>
    <mergeCell ref="V596:AE596"/>
    <mergeCell ref="AF596:AO596"/>
    <mergeCell ref="AS105:AW107"/>
    <mergeCell ref="C591:AO591"/>
    <mergeCell ref="C592:U592"/>
    <mergeCell ref="V592:AE592"/>
    <mergeCell ref="AF592:AO592"/>
    <mergeCell ref="C593:U593"/>
    <mergeCell ref="V593:AE593"/>
    <mergeCell ref="AF593:AO593"/>
    <mergeCell ref="C594:U594"/>
    <mergeCell ref="V594:AE594"/>
    <mergeCell ref="AF594:AO594"/>
    <mergeCell ref="A101:B104"/>
    <mergeCell ref="C101:F104"/>
    <mergeCell ref="G101:J104"/>
    <mergeCell ref="K101:N104"/>
    <mergeCell ref="O101:AB104"/>
    <mergeCell ref="AC101:AH104"/>
    <mergeCell ref="AI101:AL104"/>
    <mergeCell ref="AM101:AR104"/>
    <mergeCell ref="AS101:AW104"/>
    <mergeCell ref="AM97:AR98"/>
    <mergeCell ref="AS97:AW98"/>
    <mergeCell ref="A99:B100"/>
    <mergeCell ref="C99:F100"/>
    <mergeCell ref="G99:J100"/>
    <mergeCell ref="K99:N100"/>
    <mergeCell ref="O99:R100"/>
    <mergeCell ref="S99:W100"/>
    <mergeCell ref="X99:AB100"/>
    <mergeCell ref="AC99:AH100"/>
    <mergeCell ref="AI99:AL100"/>
    <mergeCell ref="AM99:AR100"/>
    <mergeCell ref="AS99:AW100"/>
    <mergeCell ref="A97:B98"/>
    <mergeCell ref="C97:F98"/>
    <mergeCell ref="G97:J98"/>
    <mergeCell ref="K97:N98"/>
    <mergeCell ref="O97:R98"/>
    <mergeCell ref="S97:W98"/>
    <mergeCell ref="X97:AB98"/>
    <mergeCell ref="AC97:AH98"/>
    <mergeCell ref="AI97:AL98"/>
    <mergeCell ref="A93:B94"/>
    <mergeCell ref="C93:F94"/>
    <mergeCell ref="G93:J94"/>
    <mergeCell ref="K93:N94"/>
    <mergeCell ref="AC93:AH94"/>
    <mergeCell ref="AI93:AL94"/>
    <mergeCell ref="AM93:AR94"/>
    <mergeCell ref="AS93:AW94"/>
    <mergeCell ref="A95:B96"/>
    <mergeCell ref="C95:F96"/>
    <mergeCell ref="G95:J96"/>
    <mergeCell ref="K95:N96"/>
    <mergeCell ref="AC95:AH96"/>
    <mergeCell ref="AI95:AL96"/>
    <mergeCell ref="AM95:AR96"/>
    <mergeCell ref="AS95:AW96"/>
    <mergeCell ref="A91:B92"/>
    <mergeCell ref="C91:F92"/>
    <mergeCell ref="G91:J92"/>
    <mergeCell ref="K91:N92"/>
    <mergeCell ref="AC91:AH92"/>
    <mergeCell ref="AI91:AL91"/>
    <mergeCell ref="AM91:AR91"/>
    <mergeCell ref="AS91:AW92"/>
    <mergeCell ref="AI92:AL92"/>
    <mergeCell ref="AM92:AQ92"/>
    <mergeCell ref="A87:B88"/>
    <mergeCell ref="C87:F88"/>
    <mergeCell ref="G87:J88"/>
    <mergeCell ref="K87:N88"/>
    <mergeCell ref="AC87:AH88"/>
    <mergeCell ref="AI87:AL88"/>
    <mergeCell ref="AM87:AR88"/>
    <mergeCell ref="AS87:AW88"/>
    <mergeCell ref="A89:B90"/>
    <mergeCell ref="C89:F90"/>
    <mergeCell ref="G89:J90"/>
    <mergeCell ref="K89:N90"/>
    <mergeCell ref="AC89:AH90"/>
    <mergeCell ref="AI89:AL90"/>
    <mergeCell ref="AM89:AR90"/>
    <mergeCell ref="AS89:AW90"/>
    <mergeCell ref="A83:B84"/>
    <mergeCell ref="C83:F84"/>
    <mergeCell ref="G83:J84"/>
    <mergeCell ref="K83:N84"/>
    <mergeCell ref="AC83:AH84"/>
    <mergeCell ref="AI83:AL84"/>
    <mergeCell ref="AM83:AR84"/>
    <mergeCell ref="AS83:AW84"/>
    <mergeCell ref="A85:B86"/>
    <mergeCell ref="C85:F86"/>
    <mergeCell ref="G85:J86"/>
    <mergeCell ref="K85:N86"/>
    <mergeCell ref="AC85:AH86"/>
    <mergeCell ref="AI85:AL86"/>
    <mergeCell ref="AM85:AR86"/>
    <mergeCell ref="AS85:AW86"/>
    <mergeCell ref="A81:B82"/>
    <mergeCell ref="C81:F82"/>
    <mergeCell ref="G81:J82"/>
    <mergeCell ref="K81:N82"/>
    <mergeCell ref="AC81:AH82"/>
    <mergeCell ref="AI81:AL81"/>
    <mergeCell ref="AM81:AR81"/>
    <mergeCell ref="AS81:AW82"/>
    <mergeCell ref="AM82:AR82"/>
    <mergeCell ref="AU66:AV66"/>
    <mergeCell ref="D72:E72"/>
    <mergeCell ref="AW72:AW73"/>
    <mergeCell ref="A74:AW76"/>
    <mergeCell ref="A79:B80"/>
    <mergeCell ref="C79:F80"/>
    <mergeCell ref="G79:J80"/>
    <mergeCell ref="K79:N80"/>
    <mergeCell ref="O79:AB79"/>
    <mergeCell ref="AC79:AH80"/>
    <mergeCell ref="AI79:AL80"/>
    <mergeCell ref="AM79:AR80"/>
    <mergeCell ref="AS79:AW80"/>
    <mergeCell ref="O80:R80"/>
    <mergeCell ref="S80:W80"/>
    <mergeCell ref="X80:AB80"/>
    <mergeCell ref="B54:B55"/>
    <mergeCell ref="E54:H55"/>
    <mergeCell ref="K54:N55"/>
    <mergeCell ref="Q54:T55"/>
    <mergeCell ref="W54:Z55"/>
    <mergeCell ref="AC54:AF55"/>
    <mergeCell ref="AI54:AL55"/>
    <mergeCell ref="AU54:AV55"/>
    <mergeCell ref="B60:B61"/>
    <mergeCell ref="E60:H61"/>
    <mergeCell ref="K60:N61"/>
    <mergeCell ref="Q60:T61"/>
    <mergeCell ref="W60:Z61"/>
    <mergeCell ref="AC60:AF61"/>
    <mergeCell ref="AU48:AV49"/>
    <mergeCell ref="B51:B53"/>
    <mergeCell ref="J53:N53"/>
    <mergeCell ref="P53:R53"/>
    <mergeCell ref="S53:T53"/>
    <mergeCell ref="V53:X53"/>
    <mergeCell ref="Y53:Z53"/>
    <mergeCell ref="AB53:AF53"/>
    <mergeCell ref="AH53:AL53"/>
    <mergeCell ref="B45:B47"/>
    <mergeCell ref="J47:N47"/>
    <mergeCell ref="P47:R47"/>
    <mergeCell ref="S47:T47"/>
    <mergeCell ref="V47:X47"/>
    <mergeCell ref="Y47:Z47"/>
    <mergeCell ref="AB47:AF47"/>
    <mergeCell ref="AH47:AL47"/>
    <mergeCell ref="B48:B49"/>
    <mergeCell ref="E48:H49"/>
    <mergeCell ref="K48:N49"/>
    <mergeCell ref="Q48:T49"/>
    <mergeCell ref="W48:Z49"/>
    <mergeCell ref="AC48:AF49"/>
    <mergeCell ref="AI48:AL49"/>
    <mergeCell ref="AZ36:AZ37"/>
    <mergeCell ref="AY38:AY39"/>
    <mergeCell ref="AZ38:AZ39"/>
    <mergeCell ref="B39:B41"/>
    <mergeCell ref="J41:N41"/>
    <mergeCell ref="P41:R41"/>
    <mergeCell ref="S41:T41"/>
    <mergeCell ref="V41:X41"/>
    <mergeCell ref="Y41:Z41"/>
    <mergeCell ref="AB41:AF41"/>
    <mergeCell ref="AH41:AL41"/>
    <mergeCell ref="AY41:AY42"/>
    <mergeCell ref="AZ41:AZ42"/>
    <mergeCell ref="B42:B43"/>
    <mergeCell ref="E42:H43"/>
    <mergeCell ref="K42:N43"/>
    <mergeCell ref="Q42:T43"/>
    <mergeCell ref="W42:Z43"/>
    <mergeCell ref="AC42:AF43"/>
    <mergeCell ref="AI42:AL43"/>
    <mergeCell ref="AU42:AV43"/>
    <mergeCell ref="B36:B37"/>
    <mergeCell ref="E36:H37"/>
    <mergeCell ref="K36:N37"/>
    <mergeCell ref="Q36:T37"/>
    <mergeCell ref="W36:Z37"/>
    <mergeCell ref="AC36:AF37"/>
    <mergeCell ref="AI36:AL37"/>
    <mergeCell ref="AU36:AV37"/>
    <mergeCell ref="AY36:AY37"/>
    <mergeCell ref="AZ31:AZ35"/>
    <mergeCell ref="B32:B34"/>
    <mergeCell ref="J34:N34"/>
    <mergeCell ref="P34:R34"/>
    <mergeCell ref="S34:T34"/>
    <mergeCell ref="V34:X34"/>
    <mergeCell ref="Y34:Z34"/>
    <mergeCell ref="AB34:AF34"/>
    <mergeCell ref="AH34:AL34"/>
    <mergeCell ref="D35:G35"/>
    <mergeCell ref="J35:L35"/>
    <mergeCell ref="M35:N35"/>
    <mergeCell ref="P35:R35"/>
    <mergeCell ref="S35:T35"/>
    <mergeCell ref="V35:X35"/>
    <mergeCell ref="Y35:Z35"/>
    <mergeCell ref="AB35:AD35"/>
    <mergeCell ref="AE35:AF35"/>
    <mergeCell ref="AH35:AJ35"/>
    <mergeCell ref="AK35:AL35"/>
    <mergeCell ref="B29:B30"/>
    <mergeCell ref="E29:H30"/>
    <mergeCell ref="K29:N30"/>
    <mergeCell ref="Q29:T30"/>
    <mergeCell ref="W29:Z30"/>
    <mergeCell ref="AC29:AF30"/>
    <mergeCell ref="AI29:AL30"/>
    <mergeCell ref="AU29:AV30"/>
    <mergeCell ref="AY31:AY35"/>
    <mergeCell ref="AU25:AV25"/>
    <mergeCell ref="B26:B28"/>
    <mergeCell ref="AY27:AZ28"/>
    <mergeCell ref="J28:N28"/>
    <mergeCell ref="P28:R28"/>
    <mergeCell ref="S28:T28"/>
    <mergeCell ref="V28:X28"/>
    <mergeCell ref="Y28:Z28"/>
    <mergeCell ref="AB28:AF28"/>
    <mergeCell ref="AH28:AL28"/>
    <mergeCell ref="AU17:AV18"/>
    <mergeCell ref="AU19:AV19"/>
    <mergeCell ref="B20:B21"/>
    <mergeCell ref="D22:G22"/>
    <mergeCell ref="J22:N22"/>
    <mergeCell ref="AB22:AD22"/>
    <mergeCell ref="AE22:AF22"/>
    <mergeCell ref="AH22:AL22"/>
    <mergeCell ref="B23:B24"/>
    <mergeCell ref="E23:H24"/>
    <mergeCell ref="K23:N24"/>
    <mergeCell ref="Q23:T24"/>
    <mergeCell ref="W23:Z24"/>
    <mergeCell ref="AC23:AF24"/>
    <mergeCell ref="AI23:AL24"/>
    <mergeCell ref="AU23:AV24"/>
    <mergeCell ref="B11:B12"/>
    <mergeCell ref="E11:H12"/>
    <mergeCell ref="K11:N12"/>
    <mergeCell ref="Q11:T12"/>
    <mergeCell ref="W11:Z12"/>
    <mergeCell ref="AC11:AF12"/>
    <mergeCell ref="AI11:AL12"/>
    <mergeCell ref="B14:B16"/>
    <mergeCell ref="B17:B18"/>
    <mergeCell ref="E17:H18"/>
    <mergeCell ref="K17:N18"/>
    <mergeCell ref="Q17:T18"/>
    <mergeCell ref="W17:Z18"/>
    <mergeCell ref="AC17:AF18"/>
    <mergeCell ref="AI17:AL18"/>
    <mergeCell ref="A1:AZ1"/>
    <mergeCell ref="B5:B6"/>
    <mergeCell ref="E5:H6"/>
    <mergeCell ref="K5:N6"/>
    <mergeCell ref="Q5:T6"/>
    <mergeCell ref="W5:Z6"/>
    <mergeCell ref="AC5:AF6"/>
    <mergeCell ref="AI5:AL6"/>
    <mergeCell ref="J10:N10"/>
    <mergeCell ref="P10:R10"/>
    <mergeCell ref="S10:T10"/>
    <mergeCell ref="V10:X10"/>
    <mergeCell ref="Y10:Z10"/>
    <mergeCell ref="AB10:AF10"/>
    <mergeCell ref="AH10:AL10"/>
  </mergeCells>
  <printOptions horizontalCentered="1" verticalCentered="1"/>
  <pageMargins left="0.27569444444444402" right="0.27569444444444402" top="0.27569444444444402" bottom="0.27569444444444402" header="0.51180555555555496" footer="0.51180555555555496"/>
  <pageSetup paperSize="0" scale="0" firstPageNumber="0" fitToHeight="0" orientation="portrait" usePrinterDefaults="0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9"/>
  <sheetViews>
    <sheetView tabSelected="1" topLeftCell="A45" zoomScaleNormal="100" workbookViewId="0">
      <selection activeCell="B78" sqref="B78:B90"/>
    </sheetView>
  </sheetViews>
  <sheetFormatPr baseColWidth="10" defaultColWidth="9.140625" defaultRowHeight="15" x14ac:dyDescent="0.25"/>
  <cols>
    <col min="1" max="1" width="4.140625" style="192"/>
    <col min="2" max="2" width="7.85546875" style="192"/>
    <col min="3" max="3" width="11.140625" style="192"/>
    <col min="4" max="4" width="14.42578125" style="192"/>
    <col min="5" max="5" width="6" style="192"/>
    <col min="6" max="6" width="13.140625" style="192"/>
    <col min="7" max="7" width="7.140625" style="192"/>
    <col min="8" max="8" width="13.28515625" style="192"/>
    <col min="9" max="9" width="6.42578125" style="192"/>
    <col min="10" max="10" width="12.5703125" style="192"/>
    <col min="11" max="11" width="7.5703125" style="192"/>
    <col min="12" max="12" width="11.42578125" style="192"/>
    <col min="13" max="13" width="8.28515625" style="192"/>
    <col min="14" max="14" width="9.42578125" style="192"/>
    <col min="15" max="15" width="7.5703125" style="192"/>
    <col min="16" max="16" width="22.42578125" style="192"/>
    <col min="17" max="17" width="13.7109375" style="192"/>
    <col min="18" max="18" width="11.42578125" style="192"/>
    <col min="19" max="23" width="10.85546875"/>
    <col min="24" max="1025" width="11.42578125" style="192"/>
  </cols>
  <sheetData>
    <row r="1" spans="1:1024" ht="27.6" customHeight="1" x14ac:dyDescent="0.25">
      <c r="A1" s="296" t="s">
        <v>255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5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25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5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2.75" customHeight="1" x14ac:dyDescent="0.25">
      <c r="A8" s="297"/>
      <c r="B8" s="193"/>
      <c r="C8" s="298" t="s">
        <v>256</v>
      </c>
      <c r="D8" s="299" t="s">
        <v>257</v>
      </c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300"/>
      <c r="P8" s="193"/>
      <c r="Q8" s="301" t="s">
        <v>258</v>
      </c>
      <c r="R8" s="194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3.25" customHeight="1" x14ac:dyDescent="0.25">
      <c r="A9" s="297"/>
      <c r="B9" s="195" t="s">
        <v>2</v>
      </c>
      <c r="C9" s="298"/>
      <c r="D9" s="298" t="s">
        <v>259</v>
      </c>
      <c r="E9" s="298"/>
      <c r="F9" s="299" t="s">
        <v>260</v>
      </c>
      <c r="G9" s="299"/>
      <c r="H9" s="299"/>
      <c r="I9" s="299"/>
      <c r="J9" s="299" t="s">
        <v>261</v>
      </c>
      <c r="K9" s="299"/>
      <c r="L9" s="298" t="s">
        <v>262</v>
      </c>
      <c r="M9" s="298"/>
      <c r="N9" s="302" t="s">
        <v>263</v>
      </c>
      <c r="O9" s="300"/>
      <c r="P9" s="302" t="s">
        <v>264</v>
      </c>
      <c r="Q9" s="301"/>
      <c r="R9" s="194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2.5" customHeight="1" x14ac:dyDescent="0.25">
      <c r="A10" s="297"/>
      <c r="B10" s="196"/>
      <c r="C10" s="298"/>
      <c r="D10" s="298"/>
      <c r="E10" s="298"/>
      <c r="F10" s="303" t="s">
        <v>265</v>
      </c>
      <c r="G10" s="303"/>
      <c r="H10" s="303" t="s">
        <v>266</v>
      </c>
      <c r="I10" s="303"/>
      <c r="J10" s="299"/>
      <c r="K10" s="299"/>
      <c r="L10" s="298"/>
      <c r="M10" s="298"/>
      <c r="N10" s="302"/>
      <c r="O10" s="300"/>
      <c r="P10" s="302"/>
      <c r="Q10" s="301"/>
      <c r="R10" s="194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7.5" customHeight="1" x14ac:dyDescent="0.25">
      <c r="A11" s="304" t="s">
        <v>267</v>
      </c>
      <c r="B11" s="305" t="s">
        <v>207</v>
      </c>
      <c r="C11" s="306" t="s">
        <v>268</v>
      </c>
      <c r="D11" s="307" t="s">
        <v>269</v>
      </c>
      <c r="E11" s="308">
        <v>160</v>
      </c>
      <c r="F11" s="309" t="s">
        <v>270</v>
      </c>
      <c r="G11" s="308">
        <v>160</v>
      </c>
      <c r="H11" s="310"/>
      <c r="I11" s="308"/>
      <c r="J11" s="311" t="s">
        <v>271</v>
      </c>
      <c r="K11" s="308">
        <v>80</v>
      </c>
      <c r="L11" s="312"/>
      <c r="M11" s="312"/>
      <c r="N11" s="313" t="s">
        <v>272</v>
      </c>
      <c r="O11" s="308">
        <v>80</v>
      </c>
      <c r="P11" s="314" t="s">
        <v>273</v>
      </c>
      <c r="Q11" s="314">
        <f>SUM(E11+E19+E20+G11+K11+O11)</f>
        <v>800</v>
      </c>
      <c r="R11" s="315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7.5" customHeight="1" x14ac:dyDescent="0.25">
      <c r="A12" s="304"/>
      <c r="B12" s="305"/>
      <c r="C12" s="306"/>
      <c r="D12" s="307"/>
      <c r="E12" s="308"/>
      <c r="F12" s="309"/>
      <c r="G12" s="308"/>
      <c r="H12" s="310"/>
      <c r="I12" s="308"/>
      <c r="J12" s="311"/>
      <c r="K12" s="308"/>
      <c r="L12" s="312"/>
      <c r="M12" s="312"/>
      <c r="N12" s="313"/>
      <c r="O12" s="308"/>
      <c r="P12" s="314"/>
      <c r="Q12" s="314"/>
      <c r="R12" s="315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7.5" customHeight="1" x14ac:dyDescent="0.25">
      <c r="A13" s="304"/>
      <c r="B13" s="305"/>
      <c r="C13" s="306"/>
      <c r="D13" s="307"/>
      <c r="E13" s="308"/>
      <c r="F13" s="309"/>
      <c r="G13" s="308"/>
      <c r="H13" s="310"/>
      <c r="I13" s="308"/>
      <c r="J13" s="311"/>
      <c r="K13" s="308"/>
      <c r="L13" s="312"/>
      <c r="M13" s="312"/>
      <c r="N13" s="313"/>
      <c r="O13" s="308"/>
      <c r="P13" s="314"/>
      <c r="Q13" s="314"/>
      <c r="R13" s="315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7.5" customHeight="1" x14ac:dyDescent="0.25">
      <c r="A14" s="304"/>
      <c r="B14" s="305"/>
      <c r="C14" s="306"/>
      <c r="D14" s="307"/>
      <c r="E14" s="308"/>
      <c r="F14" s="309"/>
      <c r="G14" s="308"/>
      <c r="H14" s="310"/>
      <c r="I14" s="308"/>
      <c r="J14" s="311"/>
      <c r="K14" s="308"/>
      <c r="L14" s="312"/>
      <c r="M14" s="312"/>
      <c r="N14" s="313"/>
      <c r="O14" s="308"/>
      <c r="P14" s="314"/>
      <c r="Q14" s="314"/>
      <c r="R14" s="31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7.5" customHeight="1" x14ac:dyDescent="0.25">
      <c r="A15" s="304"/>
      <c r="B15" s="305"/>
      <c r="C15" s="306"/>
      <c r="D15" s="307"/>
      <c r="E15" s="308"/>
      <c r="F15" s="309"/>
      <c r="G15" s="308"/>
      <c r="H15" s="310"/>
      <c r="I15" s="308"/>
      <c r="J15" s="311"/>
      <c r="K15" s="308"/>
      <c r="L15" s="312"/>
      <c r="M15" s="312"/>
      <c r="N15" s="313"/>
      <c r="O15" s="308"/>
      <c r="P15" s="314"/>
      <c r="Q15" s="314"/>
      <c r="R15" s="3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7.5" customHeight="1" x14ac:dyDescent="0.25">
      <c r="A16" s="304"/>
      <c r="B16" s="305"/>
      <c r="C16" s="306"/>
      <c r="D16" s="307"/>
      <c r="E16" s="308"/>
      <c r="F16" s="309"/>
      <c r="G16" s="308"/>
      <c r="H16" s="310"/>
      <c r="I16" s="308"/>
      <c r="J16" s="311"/>
      <c r="K16" s="308"/>
      <c r="L16" s="312"/>
      <c r="M16" s="312"/>
      <c r="N16" s="313"/>
      <c r="O16" s="308"/>
      <c r="P16" s="314"/>
      <c r="Q16" s="314"/>
      <c r="R16" s="31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7.5" customHeight="1" x14ac:dyDescent="0.25">
      <c r="A17" s="304"/>
      <c r="B17" s="305"/>
      <c r="C17" s="306"/>
      <c r="D17" s="307"/>
      <c r="E17" s="308"/>
      <c r="F17" s="309"/>
      <c r="G17" s="308"/>
      <c r="H17" s="310"/>
      <c r="I17" s="308"/>
      <c r="J17" s="311"/>
      <c r="K17" s="308"/>
      <c r="L17" s="312"/>
      <c r="M17" s="312"/>
      <c r="N17" s="313"/>
      <c r="O17" s="308"/>
      <c r="P17" s="314"/>
      <c r="Q17" s="314"/>
      <c r="R17" s="315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8.25" customHeight="1" x14ac:dyDescent="0.25">
      <c r="A18" s="304"/>
      <c r="B18" s="305"/>
      <c r="C18" s="306"/>
      <c r="D18" s="307"/>
      <c r="E18" s="308"/>
      <c r="F18" s="309"/>
      <c r="G18" s="308"/>
      <c r="H18" s="199"/>
      <c r="I18" s="308"/>
      <c r="J18" s="311"/>
      <c r="K18" s="308"/>
      <c r="L18" s="312"/>
      <c r="M18" s="312"/>
      <c r="N18" s="313"/>
      <c r="O18" s="308"/>
      <c r="P18" s="314"/>
      <c r="Q18" s="314"/>
      <c r="R18" s="194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27" customHeight="1" x14ac:dyDescent="0.25">
      <c r="A19" s="304"/>
      <c r="B19" s="305"/>
      <c r="C19" s="306"/>
      <c r="D19" s="200" t="s">
        <v>11</v>
      </c>
      <c r="E19" s="201">
        <v>160</v>
      </c>
      <c r="F19" s="309"/>
      <c r="G19" s="308"/>
      <c r="H19" s="316"/>
      <c r="I19" s="308"/>
      <c r="J19" s="311"/>
      <c r="K19" s="308"/>
      <c r="L19" s="312"/>
      <c r="M19" s="312"/>
      <c r="N19" s="313"/>
      <c r="O19" s="308"/>
      <c r="P19" s="314"/>
      <c r="Q19" s="314"/>
      <c r="R19" s="194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33.75" customHeight="1" x14ac:dyDescent="0.25">
      <c r="A20" s="304"/>
      <c r="B20" s="305"/>
      <c r="C20" s="306"/>
      <c r="D20" s="200" t="s">
        <v>13</v>
      </c>
      <c r="E20" s="201">
        <v>160</v>
      </c>
      <c r="F20" s="309"/>
      <c r="G20" s="308"/>
      <c r="H20" s="316"/>
      <c r="I20" s="308"/>
      <c r="J20" s="311"/>
      <c r="K20" s="308"/>
      <c r="L20" s="312"/>
      <c r="M20" s="312"/>
      <c r="N20" s="313"/>
      <c r="O20" s="308"/>
      <c r="P20" s="314"/>
      <c r="Q20" s="314"/>
      <c r="R20" s="194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21.6" customHeight="1" x14ac:dyDescent="0.25">
      <c r="A21" s="304"/>
      <c r="B21" s="305"/>
      <c r="C21" s="306"/>
      <c r="D21" s="317" t="s">
        <v>274</v>
      </c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4"/>
      <c r="Q21" s="314"/>
      <c r="R21" s="194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33.75" customHeight="1" x14ac:dyDescent="0.25">
      <c r="A22" s="304"/>
      <c r="B22" s="305" t="s">
        <v>240</v>
      </c>
      <c r="C22" s="306"/>
      <c r="D22" s="200" t="s">
        <v>275</v>
      </c>
      <c r="E22" s="201">
        <v>160</v>
      </c>
      <c r="F22" s="318" t="s">
        <v>276</v>
      </c>
      <c r="G22" s="319">
        <v>120</v>
      </c>
      <c r="H22" s="320"/>
      <c r="I22" s="321"/>
      <c r="J22" s="322"/>
      <c r="K22" s="321"/>
      <c r="L22" s="323"/>
      <c r="M22" s="321"/>
      <c r="N22" s="324"/>
      <c r="O22" s="321"/>
      <c r="P22" s="325" t="s">
        <v>277</v>
      </c>
      <c r="Q22" s="326">
        <f>SUM(E22+E23+E25+E26+G22+G25)</f>
        <v>800</v>
      </c>
      <c r="R22" s="194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22.5" customHeight="1" x14ac:dyDescent="0.25">
      <c r="A23" s="304"/>
      <c r="B23" s="305"/>
      <c r="C23" s="306"/>
      <c r="D23" s="327" t="s">
        <v>278</v>
      </c>
      <c r="E23" s="308">
        <v>160</v>
      </c>
      <c r="F23" s="318"/>
      <c r="G23" s="319"/>
      <c r="H23" s="320"/>
      <c r="I23" s="321"/>
      <c r="J23" s="322"/>
      <c r="K23" s="321"/>
      <c r="L23" s="323"/>
      <c r="M23" s="321"/>
      <c r="N23" s="324"/>
      <c r="O23" s="321"/>
      <c r="P23" s="325"/>
      <c r="Q23" s="326"/>
      <c r="R23" s="194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21.75" customHeight="1" x14ac:dyDescent="0.25">
      <c r="A24" s="304"/>
      <c r="B24" s="305"/>
      <c r="C24" s="306"/>
      <c r="D24" s="327"/>
      <c r="E24" s="308"/>
      <c r="F24" s="318"/>
      <c r="G24" s="319"/>
      <c r="H24" s="320"/>
      <c r="I24" s="321"/>
      <c r="J24" s="322"/>
      <c r="K24" s="321"/>
      <c r="L24" s="323"/>
      <c r="M24" s="321"/>
      <c r="N24" s="324"/>
      <c r="O24" s="321"/>
      <c r="P24" s="325"/>
      <c r="Q24" s="326"/>
      <c r="R24" s="19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35.25" customHeight="1" x14ac:dyDescent="0.25">
      <c r="A25" s="304"/>
      <c r="B25" s="305"/>
      <c r="C25" s="306"/>
      <c r="D25" s="204" t="s">
        <v>279</v>
      </c>
      <c r="E25" s="205">
        <v>160</v>
      </c>
      <c r="F25" s="328" t="s">
        <v>280</v>
      </c>
      <c r="G25" s="314">
        <v>120</v>
      </c>
      <c r="H25" s="320"/>
      <c r="I25" s="321"/>
      <c r="J25" s="322"/>
      <c r="K25" s="321"/>
      <c r="L25" s="323"/>
      <c r="M25" s="321"/>
      <c r="N25" s="324"/>
      <c r="O25" s="321"/>
      <c r="P25" s="325"/>
      <c r="Q25" s="326"/>
      <c r="R25" s="194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24" customHeight="1" x14ac:dyDescent="0.25">
      <c r="A26" s="304"/>
      <c r="B26" s="305"/>
      <c r="C26" s="306"/>
      <c r="D26" s="206" t="s">
        <v>30</v>
      </c>
      <c r="E26" s="202">
        <v>80</v>
      </c>
      <c r="F26" s="328"/>
      <c r="G26" s="314"/>
      <c r="H26" s="320"/>
      <c r="I26" s="321"/>
      <c r="J26" s="322"/>
      <c r="K26" s="321"/>
      <c r="L26" s="323"/>
      <c r="M26" s="321"/>
      <c r="N26" s="324"/>
      <c r="O26" s="321"/>
      <c r="P26" s="325"/>
      <c r="Q26" s="326"/>
      <c r="R26" s="194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8" customHeight="1" x14ac:dyDescent="0.25">
      <c r="A27" s="304"/>
      <c r="B27" s="305"/>
      <c r="C27" s="306"/>
      <c r="D27" s="329" t="s">
        <v>281</v>
      </c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5"/>
      <c r="Q27" s="326"/>
      <c r="R27" s="194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25.5" customHeight="1" x14ac:dyDescent="0.25">
      <c r="A28" s="304"/>
      <c r="B28" s="305" t="s">
        <v>241</v>
      </c>
      <c r="C28" s="306"/>
      <c r="D28" s="330" t="s">
        <v>282</v>
      </c>
      <c r="E28" s="321">
        <v>160</v>
      </c>
      <c r="F28" s="331" t="s">
        <v>183</v>
      </c>
      <c r="G28" s="332">
        <v>240</v>
      </c>
      <c r="H28" s="333" t="s">
        <v>283</v>
      </c>
      <c r="I28" s="332">
        <v>40</v>
      </c>
      <c r="J28" s="334"/>
      <c r="K28" s="335"/>
      <c r="L28" s="336"/>
      <c r="M28" s="335"/>
      <c r="N28" s="337" t="s">
        <v>43</v>
      </c>
      <c r="O28" s="337">
        <v>80</v>
      </c>
      <c r="P28" s="338" t="s">
        <v>284</v>
      </c>
      <c r="Q28" s="314">
        <f>SUM(E28+E30+E31+E32+G28+O28)</f>
        <v>800</v>
      </c>
      <c r="R28" s="315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21.75" customHeight="1" x14ac:dyDescent="0.25">
      <c r="A29" s="304"/>
      <c r="B29" s="305"/>
      <c r="C29" s="306"/>
      <c r="D29" s="330"/>
      <c r="E29" s="321"/>
      <c r="F29" s="331"/>
      <c r="G29" s="332"/>
      <c r="H29" s="333"/>
      <c r="I29" s="332"/>
      <c r="J29" s="334"/>
      <c r="K29" s="335"/>
      <c r="L29" s="336"/>
      <c r="M29" s="335"/>
      <c r="N29" s="337"/>
      <c r="O29" s="337"/>
      <c r="P29" s="338"/>
      <c r="Q29" s="314"/>
      <c r="R29" s="315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36.75" customHeight="1" x14ac:dyDescent="0.25">
      <c r="A30" s="304"/>
      <c r="B30" s="305"/>
      <c r="C30" s="306"/>
      <c r="D30" s="208" t="s">
        <v>37</v>
      </c>
      <c r="E30" s="205">
        <v>120</v>
      </c>
      <c r="F30" s="331"/>
      <c r="G30" s="332"/>
      <c r="H30" s="333"/>
      <c r="I30" s="332"/>
      <c r="J30" s="334"/>
      <c r="K30" s="335"/>
      <c r="L30" s="336"/>
      <c r="M30" s="335"/>
      <c r="N30" s="337"/>
      <c r="O30" s="337"/>
      <c r="P30" s="338"/>
      <c r="Q30" s="314"/>
      <c r="R30" s="194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30.75" customHeight="1" x14ac:dyDescent="0.25">
      <c r="A31" s="304"/>
      <c r="B31" s="305"/>
      <c r="C31" s="306"/>
      <c r="D31" s="209" t="s">
        <v>285</v>
      </c>
      <c r="E31" s="210">
        <v>80</v>
      </c>
      <c r="F31" s="331"/>
      <c r="G31" s="332"/>
      <c r="H31" s="333"/>
      <c r="I31" s="332"/>
      <c r="J31" s="334"/>
      <c r="K31" s="335"/>
      <c r="L31" s="336"/>
      <c r="M31" s="335"/>
      <c r="N31" s="337"/>
      <c r="O31" s="337"/>
      <c r="P31" s="338"/>
      <c r="Q31" s="314"/>
      <c r="R31" s="315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8.75" customHeight="1" x14ac:dyDescent="0.25">
      <c r="A32" s="304"/>
      <c r="B32" s="305"/>
      <c r="C32" s="306"/>
      <c r="D32" s="211" t="s">
        <v>286</v>
      </c>
      <c r="E32" s="212">
        <v>120</v>
      </c>
      <c r="F32" s="331"/>
      <c r="G32" s="332"/>
      <c r="H32" s="333"/>
      <c r="I32" s="332"/>
      <c r="J32" s="334"/>
      <c r="K32" s="335"/>
      <c r="L32" s="336"/>
      <c r="M32" s="335"/>
      <c r="N32" s="337"/>
      <c r="O32" s="337"/>
      <c r="P32" s="338"/>
      <c r="Q32" s="314"/>
      <c r="R32" s="315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9.5" customHeight="1" x14ac:dyDescent="0.25">
      <c r="A33" s="304"/>
      <c r="B33" s="305"/>
      <c r="C33" s="306"/>
      <c r="D33" s="339" t="s">
        <v>287</v>
      </c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8"/>
      <c r="Q33" s="314"/>
      <c r="R33" s="194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8" customHeight="1" x14ac:dyDescent="0.25">
      <c r="A34" s="340" t="s">
        <v>288</v>
      </c>
      <c r="B34" s="305" t="s">
        <v>242</v>
      </c>
      <c r="C34" s="341" t="s">
        <v>289</v>
      </c>
      <c r="D34" s="342" t="s">
        <v>290</v>
      </c>
      <c r="E34" s="343">
        <v>80</v>
      </c>
      <c r="F34" s="344" t="s">
        <v>291</v>
      </c>
      <c r="G34" s="332">
        <v>120</v>
      </c>
      <c r="H34" s="345" t="s">
        <v>292</v>
      </c>
      <c r="I34" s="346">
        <v>60</v>
      </c>
      <c r="J34" s="311" t="s">
        <v>50</v>
      </c>
      <c r="K34" s="308">
        <v>80</v>
      </c>
      <c r="L34" s="312"/>
      <c r="M34" s="312"/>
      <c r="N34" s="313" t="s">
        <v>152</v>
      </c>
      <c r="O34" s="308">
        <v>80</v>
      </c>
      <c r="P34" s="325" t="s">
        <v>293</v>
      </c>
      <c r="Q34" s="314">
        <f>E34+E36+E37+E38+G34+G37+K34+O34</f>
        <v>800</v>
      </c>
      <c r="R34" s="315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25">
      <c r="A35" s="340"/>
      <c r="B35" s="305"/>
      <c r="C35" s="341"/>
      <c r="D35" s="342"/>
      <c r="E35" s="343"/>
      <c r="F35" s="344"/>
      <c r="G35" s="332"/>
      <c r="H35" s="345"/>
      <c r="I35" s="346"/>
      <c r="J35" s="311"/>
      <c r="K35" s="308"/>
      <c r="L35" s="312"/>
      <c r="M35" s="312"/>
      <c r="N35" s="313"/>
      <c r="O35" s="308"/>
      <c r="P35" s="325"/>
      <c r="Q35" s="314"/>
      <c r="R35" s="31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8.75" customHeight="1" x14ac:dyDescent="0.25">
      <c r="A36" s="340"/>
      <c r="B36" s="305"/>
      <c r="C36" s="341"/>
      <c r="D36" s="307" t="s">
        <v>58</v>
      </c>
      <c r="E36" s="314">
        <v>160</v>
      </c>
      <c r="F36" s="344"/>
      <c r="G36" s="332"/>
      <c r="H36" s="345"/>
      <c r="I36" s="346"/>
      <c r="J36" s="311"/>
      <c r="K36" s="308"/>
      <c r="L36" s="312"/>
      <c r="M36" s="312"/>
      <c r="N36" s="313"/>
      <c r="O36" s="308"/>
      <c r="P36" s="325"/>
      <c r="Q36" s="314"/>
      <c r="R36" s="315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43.5" customHeight="1" x14ac:dyDescent="0.25">
      <c r="A37" s="340"/>
      <c r="B37" s="305"/>
      <c r="C37" s="341"/>
      <c r="D37" s="307"/>
      <c r="E37" s="314"/>
      <c r="F37" s="344"/>
      <c r="G37" s="332">
        <v>120</v>
      </c>
      <c r="H37" s="345"/>
      <c r="I37" s="346"/>
      <c r="J37" s="311"/>
      <c r="K37" s="308"/>
      <c r="L37" s="312"/>
      <c r="M37" s="312"/>
      <c r="N37" s="313"/>
      <c r="O37" s="308"/>
      <c r="P37" s="325"/>
      <c r="Q37" s="314"/>
      <c r="R37" s="198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34.5" customHeight="1" x14ac:dyDescent="0.25">
      <c r="A38" s="340"/>
      <c r="B38" s="305"/>
      <c r="C38" s="305"/>
      <c r="D38" s="200" t="s">
        <v>294</v>
      </c>
      <c r="E38" s="201">
        <v>160</v>
      </c>
      <c r="F38" s="344"/>
      <c r="G38" s="332"/>
      <c r="H38" s="345"/>
      <c r="I38" s="346"/>
      <c r="J38" s="311"/>
      <c r="K38" s="308"/>
      <c r="L38" s="312"/>
      <c r="M38" s="312"/>
      <c r="N38" s="313"/>
      <c r="O38" s="308"/>
      <c r="P38" s="325"/>
      <c r="Q38" s="314"/>
      <c r="R38" s="214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36" customHeight="1" x14ac:dyDescent="0.25">
      <c r="A39" s="340"/>
      <c r="B39" s="305"/>
      <c r="C39" s="341"/>
      <c r="D39" s="347" t="s">
        <v>295</v>
      </c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25"/>
      <c r="Q39" s="314"/>
      <c r="R39" s="194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42" customHeight="1" x14ac:dyDescent="0.25">
      <c r="A40" s="340"/>
      <c r="B40" s="305" t="s">
        <v>243</v>
      </c>
      <c r="C40" s="341"/>
      <c r="D40" s="215" t="s">
        <v>296</v>
      </c>
      <c r="E40" s="216">
        <v>120</v>
      </c>
      <c r="F40" s="348" t="s">
        <v>297</v>
      </c>
      <c r="G40" s="308">
        <v>240</v>
      </c>
      <c r="H40" s="349" t="s">
        <v>298</v>
      </c>
      <c r="I40" s="308">
        <v>60</v>
      </c>
      <c r="J40" s="311" t="s">
        <v>299</v>
      </c>
      <c r="K40" s="308">
        <v>160</v>
      </c>
      <c r="L40" s="350" t="s">
        <v>300</v>
      </c>
      <c r="M40" s="308">
        <v>120</v>
      </c>
      <c r="N40" s="311" t="s">
        <v>301</v>
      </c>
      <c r="O40" s="308">
        <v>80</v>
      </c>
      <c r="P40" s="325" t="s">
        <v>302</v>
      </c>
      <c r="Q40" s="314">
        <f>SUM(E40+E41+G40+K40+M40+O40)</f>
        <v>800</v>
      </c>
      <c r="R40" s="315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39" customHeight="1" x14ac:dyDescent="0.25">
      <c r="A41" s="340"/>
      <c r="B41" s="305"/>
      <c r="C41" s="341"/>
      <c r="D41" s="307" t="s">
        <v>63</v>
      </c>
      <c r="E41" s="314">
        <v>80</v>
      </c>
      <c r="F41" s="348"/>
      <c r="G41" s="308"/>
      <c r="H41" s="349"/>
      <c r="I41" s="308"/>
      <c r="J41" s="311"/>
      <c r="K41" s="308"/>
      <c r="L41" s="350"/>
      <c r="M41" s="308"/>
      <c r="N41" s="311"/>
      <c r="O41" s="308"/>
      <c r="P41" s="325"/>
      <c r="Q41" s="314"/>
      <c r="R41" s="315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54.75" customHeight="1" x14ac:dyDescent="0.25">
      <c r="A42" s="340"/>
      <c r="B42" s="305"/>
      <c r="C42" s="341"/>
      <c r="D42" s="307"/>
      <c r="E42" s="314"/>
      <c r="F42" s="348"/>
      <c r="G42" s="308"/>
      <c r="H42" s="349"/>
      <c r="I42" s="308"/>
      <c r="J42" s="311"/>
      <c r="K42" s="308"/>
      <c r="L42" s="350"/>
      <c r="M42" s="308"/>
      <c r="N42" s="311"/>
      <c r="O42" s="308"/>
      <c r="P42" s="325"/>
      <c r="Q42" s="314"/>
      <c r="R42" s="194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22.5" customHeight="1" x14ac:dyDescent="0.25">
      <c r="A43" s="340"/>
      <c r="B43" s="305"/>
      <c r="C43" s="341"/>
      <c r="D43" s="351" t="s">
        <v>303</v>
      </c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25"/>
      <c r="Q43" s="314"/>
      <c r="R43" s="194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51.75" customHeight="1" x14ac:dyDescent="0.25">
      <c r="A44" s="340"/>
      <c r="B44" s="305" t="s">
        <v>244</v>
      </c>
      <c r="C44" s="341"/>
      <c r="D44" s="218" t="s">
        <v>304</v>
      </c>
      <c r="E44" s="197">
        <v>160</v>
      </c>
      <c r="F44" s="352" t="s">
        <v>305</v>
      </c>
      <c r="G44" s="308">
        <v>200</v>
      </c>
      <c r="H44" s="349" t="s">
        <v>306</v>
      </c>
      <c r="I44" s="353">
        <v>60</v>
      </c>
      <c r="J44" s="354" t="s">
        <v>80</v>
      </c>
      <c r="K44" s="308">
        <v>80</v>
      </c>
      <c r="L44" s="350" t="s">
        <v>307</v>
      </c>
      <c r="M44" s="308">
        <v>80</v>
      </c>
      <c r="N44" s="350" t="s">
        <v>308</v>
      </c>
      <c r="O44" s="308">
        <v>120</v>
      </c>
      <c r="P44" s="314" t="s">
        <v>309</v>
      </c>
      <c r="Q44" s="314">
        <f>SUM(E44+E45+G44+K44+O44+M44)</f>
        <v>800</v>
      </c>
      <c r="R44" s="198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36" customHeight="1" x14ac:dyDescent="0.25">
      <c r="A45" s="340"/>
      <c r="B45" s="305"/>
      <c r="C45" s="305"/>
      <c r="D45" s="219" t="s">
        <v>310</v>
      </c>
      <c r="E45" s="201">
        <v>160</v>
      </c>
      <c r="F45" s="352"/>
      <c r="G45" s="308"/>
      <c r="H45" s="349"/>
      <c r="I45" s="353"/>
      <c r="J45" s="354"/>
      <c r="K45" s="308"/>
      <c r="L45" s="350"/>
      <c r="M45" s="308"/>
      <c r="N45" s="350"/>
      <c r="O45" s="308"/>
      <c r="P45" s="314"/>
      <c r="Q45" s="314"/>
      <c r="R45" s="194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59.25" customHeight="1" x14ac:dyDescent="0.25">
      <c r="A46" s="340"/>
      <c r="B46" s="305"/>
      <c r="C46" s="305"/>
      <c r="D46" s="355" t="s">
        <v>311</v>
      </c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14"/>
      <c r="Q46" s="314"/>
      <c r="R46" s="194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34.5" customHeight="1" x14ac:dyDescent="0.25">
      <c r="A47" s="340"/>
      <c r="B47" s="305" t="s">
        <v>245</v>
      </c>
      <c r="C47" s="356"/>
      <c r="D47" s="217" t="s">
        <v>87</v>
      </c>
      <c r="E47" s="197">
        <v>120</v>
      </c>
      <c r="F47" s="352" t="s">
        <v>312</v>
      </c>
      <c r="G47" s="308">
        <v>200</v>
      </c>
      <c r="H47" s="349" t="s">
        <v>313</v>
      </c>
      <c r="I47" s="353">
        <v>60</v>
      </c>
      <c r="J47" s="311" t="s">
        <v>95</v>
      </c>
      <c r="K47" s="308">
        <v>80</v>
      </c>
      <c r="L47" s="312"/>
      <c r="M47" s="312"/>
      <c r="N47" s="350" t="s">
        <v>314</v>
      </c>
      <c r="O47" s="308">
        <v>120</v>
      </c>
      <c r="P47" s="314" t="s">
        <v>315</v>
      </c>
      <c r="Q47" s="314">
        <f>SUM(E47+E49+G47+K47+O47+E51)+E48</f>
        <v>800</v>
      </c>
      <c r="R47" s="315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8" customHeight="1" x14ac:dyDescent="0.25">
      <c r="A48" s="340"/>
      <c r="B48" s="305"/>
      <c r="C48" s="356"/>
      <c r="D48" s="307" t="s">
        <v>89</v>
      </c>
      <c r="E48" s="314">
        <v>120</v>
      </c>
      <c r="F48" s="352"/>
      <c r="G48" s="308"/>
      <c r="H48" s="349"/>
      <c r="I48" s="353"/>
      <c r="J48" s="311"/>
      <c r="K48" s="308"/>
      <c r="L48" s="312"/>
      <c r="M48" s="312"/>
      <c r="N48" s="350"/>
      <c r="O48" s="308"/>
      <c r="P48" s="314"/>
      <c r="Q48" s="314"/>
      <c r="R48" s="315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36" customHeight="1" x14ac:dyDescent="0.25">
      <c r="A49" s="340"/>
      <c r="B49" s="305"/>
      <c r="C49" s="356"/>
      <c r="D49" s="307"/>
      <c r="E49" s="314"/>
      <c r="F49" s="352"/>
      <c r="G49" s="308"/>
      <c r="H49" s="349"/>
      <c r="I49" s="353"/>
      <c r="J49" s="311"/>
      <c r="K49" s="308"/>
      <c r="L49" s="312"/>
      <c r="M49" s="312"/>
      <c r="N49" s="350"/>
      <c r="O49" s="308"/>
      <c r="P49" s="314"/>
      <c r="Q49" s="314"/>
      <c r="R49" s="194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5.75" customHeight="1" x14ac:dyDescent="0.25">
      <c r="A50" s="340"/>
      <c r="B50" s="305"/>
      <c r="C50" s="356"/>
      <c r="D50" s="357" t="s">
        <v>316</v>
      </c>
      <c r="E50" s="357"/>
      <c r="F50" s="357" t="s">
        <v>317</v>
      </c>
      <c r="G50" s="357"/>
      <c r="H50" s="357" t="s">
        <v>318</v>
      </c>
      <c r="I50" s="357"/>
      <c r="J50" s="311"/>
      <c r="K50" s="308"/>
      <c r="L50" s="312"/>
      <c r="M50" s="312"/>
      <c r="N50" s="350"/>
      <c r="O50" s="308"/>
      <c r="P50" s="314"/>
      <c r="Q50" s="314"/>
      <c r="R50" s="194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28.5" customHeight="1" x14ac:dyDescent="0.25">
      <c r="A51" s="340"/>
      <c r="B51" s="305"/>
      <c r="C51" s="356"/>
      <c r="D51" s="220" t="s">
        <v>319</v>
      </c>
      <c r="E51" s="221">
        <v>160</v>
      </c>
      <c r="F51" s="200" t="s">
        <v>320</v>
      </c>
      <c r="G51" s="201">
        <v>160</v>
      </c>
      <c r="H51" s="222" t="s">
        <v>321</v>
      </c>
      <c r="I51" s="201">
        <v>160</v>
      </c>
      <c r="J51" s="311"/>
      <c r="K51" s="308"/>
      <c r="L51" s="312"/>
      <c r="M51" s="312"/>
      <c r="N51" s="350"/>
      <c r="O51" s="308"/>
      <c r="P51" s="314"/>
      <c r="Q51" s="314"/>
      <c r="R51" s="194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5.75" customHeight="1" x14ac:dyDescent="0.25">
      <c r="A52" s="340"/>
      <c r="B52" s="305"/>
      <c r="C52" s="356"/>
      <c r="D52" s="312"/>
      <c r="E52" s="312"/>
      <c r="F52" s="357" t="s">
        <v>322</v>
      </c>
      <c r="G52" s="357"/>
      <c r="H52" s="357" t="s">
        <v>323</v>
      </c>
      <c r="I52" s="357"/>
      <c r="J52" s="311"/>
      <c r="K52" s="308"/>
      <c r="L52" s="312"/>
      <c r="M52" s="312"/>
      <c r="N52" s="350"/>
      <c r="O52" s="308"/>
      <c r="P52" s="314"/>
      <c r="Q52" s="314"/>
      <c r="R52" s="194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29.25" x14ac:dyDescent="0.25">
      <c r="A53" s="340"/>
      <c r="B53" s="305"/>
      <c r="C53" s="356"/>
      <c r="D53" s="312"/>
      <c r="E53" s="312"/>
      <c r="F53" s="223" t="s">
        <v>324</v>
      </c>
      <c r="G53" s="221">
        <v>160</v>
      </c>
      <c r="H53" s="220" t="s">
        <v>325</v>
      </c>
      <c r="I53" s="201">
        <v>160</v>
      </c>
      <c r="J53" s="311"/>
      <c r="K53" s="308"/>
      <c r="L53" s="312"/>
      <c r="M53" s="312"/>
      <c r="N53" s="350"/>
      <c r="O53" s="308"/>
      <c r="P53" s="314"/>
      <c r="Q53" s="314"/>
      <c r="R53" s="194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8" customHeight="1" x14ac:dyDescent="0.25">
      <c r="A54" s="340"/>
      <c r="B54" s="305"/>
      <c r="C54" s="356"/>
      <c r="D54" s="355" t="s">
        <v>326</v>
      </c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14"/>
      <c r="Q54" s="314"/>
      <c r="R54" s="19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0.5" hidden="1" customHeight="1" x14ac:dyDescent="0.25">
      <c r="A55" s="358"/>
      <c r="B55" s="193"/>
      <c r="C55" s="359" t="s">
        <v>256</v>
      </c>
      <c r="D55" s="299" t="s">
        <v>257</v>
      </c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360"/>
      <c r="P55" s="193"/>
      <c r="Q55" s="361" t="s">
        <v>258</v>
      </c>
      <c r="R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8.75" hidden="1" customHeight="1" x14ac:dyDescent="0.25">
      <c r="A56" s="358"/>
      <c r="B56" s="195" t="s">
        <v>2</v>
      </c>
      <c r="C56" s="359"/>
      <c r="D56" s="362" t="s">
        <v>259</v>
      </c>
      <c r="E56" s="362"/>
      <c r="F56" s="299" t="s">
        <v>260</v>
      </c>
      <c r="G56" s="299"/>
      <c r="H56" s="299"/>
      <c r="I56" s="299"/>
      <c r="J56" s="359" t="s">
        <v>261</v>
      </c>
      <c r="K56" s="359"/>
      <c r="L56" s="359" t="s">
        <v>262</v>
      </c>
      <c r="M56" s="359"/>
      <c r="N56" s="359" t="s">
        <v>263</v>
      </c>
      <c r="O56" s="360"/>
      <c r="P56" s="224" t="s">
        <v>264</v>
      </c>
      <c r="Q56" s="361"/>
      <c r="R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8" hidden="1" customHeight="1" x14ac:dyDescent="0.25">
      <c r="A57" s="358"/>
      <c r="B57" s="225"/>
      <c r="C57" s="359"/>
      <c r="D57" s="362"/>
      <c r="E57" s="362"/>
      <c r="F57" s="363" t="s">
        <v>265</v>
      </c>
      <c r="G57" s="363"/>
      <c r="H57" s="363" t="s">
        <v>266</v>
      </c>
      <c r="I57" s="363"/>
      <c r="J57" s="359"/>
      <c r="K57" s="359"/>
      <c r="L57" s="359"/>
      <c r="M57" s="359"/>
      <c r="N57" s="359"/>
      <c r="O57" s="360"/>
      <c r="P57" s="225"/>
      <c r="Q57" s="361"/>
      <c r="R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25.5" customHeight="1" x14ac:dyDescent="0.25">
      <c r="A58" s="364"/>
      <c r="B58" s="365" t="s">
        <v>246</v>
      </c>
      <c r="C58" s="366" t="s">
        <v>327</v>
      </c>
      <c r="D58" s="307" t="s">
        <v>214</v>
      </c>
      <c r="E58" s="314">
        <v>120</v>
      </c>
      <c r="F58" s="367" t="s">
        <v>328</v>
      </c>
      <c r="G58" s="368">
        <v>200</v>
      </c>
      <c r="H58" s="369" t="s">
        <v>329</v>
      </c>
      <c r="I58" s="370">
        <v>80</v>
      </c>
      <c r="J58" s="371" t="s">
        <v>106</v>
      </c>
      <c r="K58" s="368">
        <v>160</v>
      </c>
      <c r="L58" s="368"/>
      <c r="M58" s="368"/>
      <c r="N58" s="372" t="s">
        <v>109</v>
      </c>
      <c r="O58" s="368">
        <v>80</v>
      </c>
      <c r="P58" s="373" t="s">
        <v>330</v>
      </c>
      <c r="Q58" s="374">
        <f>SUM(E58+E64+G58+M58+E66+K58+O58)</f>
        <v>800</v>
      </c>
      <c r="R58" s="369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5" hidden="1" customHeight="1" x14ac:dyDescent="0.25">
      <c r="A59" s="364"/>
      <c r="B59" s="365"/>
      <c r="C59" s="366"/>
      <c r="D59" s="307"/>
      <c r="E59" s="314"/>
      <c r="F59" s="367"/>
      <c r="G59" s="368"/>
      <c r="H59" s="369"/>
      <c r="I59" s="370"/>
      <c r="J59" s="371"/>
      <c r="K59" s="368"/>
      <c r="L59" s="368"/>
      <c r="M59" s="368"/>
      <c r="N59" s="372"/>
      <c r="O59" s="368"/>
      <c r="P59" s="373"/>
      <c r="Q59" s="374"/>
      <c r="R59" s="36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5" hidden="1" customHeight="1" x14ac:dyDescent="0.25">
      <c r="A60" s="364"/>
      <c r="B60" s="365"/>
      <c r="C60" s="366"/>
      <c r="D60" s="307"/>
      <c r="E60" s="314"/>
      <c r="F60" s="367"/>
      <c r="G60" s="368"/>
      <c r="H60" s="369"/>
      <c r="I60" s="370"/>
      <c r="J60" s="371"/>
      <c r="K60" s="368"/>
      <c r="L60" s="368"/>
      <c r="M60" s="368"/>
      <c r="N60" s="372"/>
      <c r="O60" s="368"/>
      <c r="P60" s="373"/>
      <c r="Q60" s="374"/>
      <c r="R60" s="369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2" hidden="1" customHeight="1" x14ac:dyDescent="0.25">
      <c r="A61" s="364"/>
      <c r="B61" s="365"/>
      <c r="C61" s="366"/>
      <c r="D61" s="307"/>
      <c r="E61" s="314"/>
      <c r="F61" s="367"/>
      <c r="G61" s="368"/>
      <c r="H61" s="369"/>
      <c r="I61" s="370"/>
      <c r="J61" s="371"/>
      <c r="K61" s="368"/>
      <c r="L61" s="368"/>
      <c r="M61" s="368"/>
      <c r="N61" s="372"/>
      <c r="O61" s="368"/>
      <c r="P61" s="373"/>
      <c r="Q61" s="374"/>
      <c r="R61" s="369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9" customHeight="1" x14ac:dyDescent="0.25">
      <c r="A62" s="364"/>
      <c r="B62" s="365"/>
      <c r="C62" s="366"/>
      <c r="D62" s="307"/>
      <c r="E62" s="314"/>
      <c r="F62" s="367"/>
      <c r="G62" s="368"/>
      <c r="H62" s="369"/>
      <c r="I62" s="370"/>
      <c r="J62" s="371"/>
      <c r="K62" s="368"/>
      <c r="L62" s="368"/>
      <c r="M62" s="368"/>
      <c r="N62" s="372"/>
      <c r="O62" s="368"/>
      <c r="P62" s="373"/>
      <c r="Q62" s="374"/>
      <c r="R62" s="369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42" customHeight="1" x14ac:dyDescent="0.25">
      <c r="A63" s="364"/>
      <c r="B63" s="365"/>
      <c r="C63" s="366"/>
      <c r="D63" s="307"/>
      <c r="E63" s="314"/>
      <c r="F63" s="367"/>
      <c r="G63" s="368"/>
      <c r="H63" s="369"/>
      <c r="I63" s="370"/>
      <c r="J63" s="371"/>
      <c r="K63" s="368"/>
      <c r="L63" s="368"/>
      <c r="M63" s="368"/>
      <c r="N63" s="372"/>
      <c r="O63" s="368"/>
      <c r="P63" s="373"/>
      <c r="Q63" s="374"/>
      <c r="R63" s="369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ht="38.25" customHeight="1" x14ac:dyDescent="0.25">
      <c r="A64" s="364"/>
      <c r="B64" s="365"/>
      <c r="C64" s="365"/>
      <c r="D64" s="226" t="s">
        <v>331</v>
      </c>
      <c r="E64" s="227">
        <v>80</v>
      </c>
      <c r="F64" s="367"/>
      <c r="G64" s="368"/>
      <c r="H64" s="369"/>
      <c r="I64" s="370"/>
      <c r="J64" s="371"/>
      <c r="K64" s="368"/>
      <c r="L64" s="368"/>
      <c r="M64" s="368"/>
      <c r="N64" s="372"/>
      <c r="O64" s="368"/>
      <c r="P64" s="373"/>
      <c r="Q64" s="374"/>
      <c r="R64" s="369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5" customHeight="1" x14ac:dyDescent="0.25">
      <c r="A65" s="364"/>
      <c r="B65" s="365"/>
      <c r="C65" s="365"/>
      <c r="D65" s="357" t="s">
        <v>316</v>
      </c>
      <c r="E65" s="357"/>
      <c r="F65" s="357" t="s">
        <v>317</v>
      </c>
      <c r="G65" s="357"/>
      <c r="H65" s="357" t="s">
        <v>318</v>
      </c>
      <c r="I65" s="357"/>
      <c r="J65" s="371"/>
      <c r="K65" s="368"/>
      <c r="L65" s="368"/>
      <c r="M65" s="368"/>
      <c r="N65" s="372"/>
      <c r="O65" s="368"/>
      <c r="P65" s="373"/>
      <c r="Q65" s="374"/>
      <c r="R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27" customHeight="1" x14ac:dyDescent="0.25">
      <c r="A66" s="364"/>
      <c r="B66" s="365"/>
      <c r="C66" s="365"/>
      <c r="D66" s="228" t="s">
        <v>332</v>
      </c>
      <c r="E66" s="221">
        <v>160</v>
      </c>
      <c r="F66" s="228" t="s">
        <v>333</v>
      </c>
      <c r="G66" s="201">
        <v>160</v>
      </c>
      <c r="H66" s="229" t="s">
        <v>334</v>
      </c>
      <c r="I66" s="201">
        <v>160</v>
      </c>
      <c r="J66" s="371"/>
      <c r="K66" s="368"/>
      <c r="L66" s="368"/>
      <c r="M66" s="368"/>
      <c r="N66" s="372"/>
      <c r="O66" s="368"/>
      <c r="P66" s="373"/>
      <c r="Q66" s="374"/>
      <c r="R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5.75" customHeight="1" x14ac:dyDescent="0.25">
      <c r="A67" s="364"/>
      <c r="B67" s="365"/>
      <c r="C67" s="365"/>
      <c r="D67" s="312"/>
      <c r="E67" s="312"/>
      <c r="F67" s="357" t="s">
        <v>322</v>
      </c>
      <c r="G67" s="357"/>
      <c r="H67" s="357" t="s">
        <v>323</v>
      </c>
      <c r="I67" s="357"/>
      <c r="J67" s="371"/>
      <c r="K67" s="368"/>
      <c r="L67" s="368"/>
      <c r="M67" s="368"/>
      <c r="N67" s="372"/>
      <c r="O67" s="368"/>
      <c r="P67" s="373"/>
      <c r="Q67" s="374"/>
      <c r="R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39.75" customHeight="1" x14ac:dyDescent="0.25">
      <c r="A68" s="364"/>
      <c r="B68" s="365"/>
      <c r="C68" s="365"/>
      <c r="D68" s="312"/>
      <c r="E68" s="312"/>
      <c r="F68" s="228" t="s">
        <v>335</v>
      </c>
      <c r="G68" s="221">
        <v>160</v>
      </c>
      <c r="H68" s="228" t="s">
        <v>336</v>
      </c>
      <c r="I68" s="201">
        <v>160</v>
      </c>
      <c r="J68" s="371"/>
      <c r="K68" s="368"/>
      <c r="L68" s="368"/>
      <c r="M68" s="368"/>
      <c r="N68" s="372"/>
      <c r="O68" s="368"/>
      <c r="P68" s="373"/>
      <c r="Q68" s="374"/>
      <c r="R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16.5" customHeight="1" x14ac:dyDescent="0.25">
      <c r="A69" s="364"/>
      <c r="B69" s="365"/>
      <c r="C69" s="366"/>
      <c r="D69" s="375" t="s">
        <v>337</v>
      </c>
      <c r="E69" s="375"/>
      <c r="F69" s="375"/>
      <c r="G69" s="375"/>
      <c r="H69" s="375"/>
      <c r="I69" s="375"/>
      <c r="J69" s="375"/>
      <c r="K69" s="375"/>
      <c r="L69" s="375"/>
      <c r="M69" s="375"/>
      <c r="N69" s="375"/>
      <c r="O69" s="375"/>
      <c r="P69" s="373"/>
      <c r="Q69" s="374"/>
      <c r="R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12" customHeight="1" x14ac:dyDescent="0.25">
      <c r="A70" s="304" t="s">
        <v>338</v>
      </c>
      <c r="B70" s="305" t="s">
        <v>247</v>
      </c>
      <c r="C70" s="366"/>
      <c r="D70" s="376" t="s">
        <v>339</v>
      </c>
      <c r="E70" s="376"/>
      <c r="F70" s="376"/>
      <c r="G70" s="332">
        <v>240</v>
      </c>
      <c r="H70" s="377" t="s">
        <v>340</v>
      </c>
      <c r="I70" s="378">
        <v>80</v>
      </c>
      <c r="J70" s="379" t="s">
        <v>341</v>
      </c>
      <c r="K70" s="308">
        <v>80</v>
      </c>
      <c r="L70" s="380" t="s">
        <v>342</v>
      </c>
      <c r="M70" s="314">
        <v>80</v>
      </c>
      <c r="N70" s="381" t="s">
        <v>120</v>
      </c>
      <c r="O70" s="308">
        <v>80</v>
      </c>
      <c r="P70" s="325" t="s">
        <v>343</v>
      </c>
      <c r="Q70" s="314">
        <f>SUM(G70+G72+E74+K70+O70+M70)</f>
        <v>800</v>
      </c>
      <c r="R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15.75" customHeight="1" x14ac:dyDescent="0.25">
      <c r="A71" s="304"/>
      <c r="B71" s="305"/>
      <c r="C71" s="366"/>
      <c r="D71" s="376"/>
      <c r="E71" s="376"/>
      <c r="F71" s="376"/>
      <c r="G71" s="332"/>
      <c r="H71" s="377"/>
      <c r="I71" s="378"/>
      <c r="J71" s="379"/>
      <c r="K71" s="308"/>
      <c r="L71" s="380"/>
      <c r="M71" s="314"/>
      <c r="N71" s="381"/>
      <c r="O71" s="308"/>
      <c r="P71" s="325"/>
      <c r="Q71" s="314"/>
      <c r="R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15" customHeight="1" x14ac:dyDescent="0.25">
      <c r="A72" s="304"/>
      <c r="B72" s="305"/>
      <c r="C72" s="366"/>
      <c r="D72" s="382" t="s">
        <v>114</v>
      </c>
      <c r="E72" s="382"/>
      <c r="F72" s="382"/>
      <c r="G72" s="207">
        <v>160</v>
      </c>
      <c r="H72" s="377"/>
      <c r="I72" s="378"/>
      <c r="J72" s="379"/>
      <c r="K72" s="308"/>
      <c r="L72" s="380"/>
      <c r="M72" s="314"/>
      <c r="N72" s="381"/>
      <c r="O72" s="308"/>
      <c r="P72" s="325"/>
      <c r="Q72" s="314"/>
      <c r="R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12.75" customHeight="1" x14ac:dyDescent="0.25">
      <c r="A73" s="304"/>
      <c r="B73" s="305"/>
      <c r="C73" s="305"/>
      <c r="D73" s="383" t="s">
        <v>316</v>
      </c>
      <c r="E73" s="383"/>
      <c r="F73" s="383" t="s">
        <v>317</v>
      </c>
      <c r="G73" s="383"/>
      <c r="H73" s="357" t="s">
        <v>318</v>
      </c>
      <c r="I73" s="357"/>
      <c r="J73" s="379"/>
      <c r="K73" s="308"/>
      <c r="L73" s="380"/>
      <c r="M73" s="314"/>
      <c r="N73" s="381"/>
      <c r="O73" s="308"/>
      <c r="P73" s="325"/>
      <c r="Q73" s="314"/>
      <c r="R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9.5" x14ac:dyDescent="0.25">
      <c r="A74" s="304"/>
      <c r="B74" s="305"/>
      <c r="C74" s="305"/>
      <c r="D74" s="228" t="s">
        <v>344</v>
      </c>
      <c r="E74" s="221">
        <v>160</v>
      </c>
      <c r="F74" s="228" t="s">
        <v>345</v>
      </c>
      <c r="G74" s="230">
        <v>160</v>
      </c>
      <c r="H74" s="229" t="s">
        <v>346</v>
      </c>
      <c r="I74" s="201">
        <v>160</v>
      </c>
      <c r="J74" s="379"/>
      <c r="K74" s="308"/>
      <c r="L74" s="380"/>
      <c r="M74" s="314"/>
      <c r="N74" s="381"/>
      <c r="O74" s="308"/>
      <c r="P74" s="325"/>
      <c r="Q74" s="314"/>
      <c r="R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12.75" customHeight="1" x14ac:dyDescent="0.25">
      <c r="A75" s="304"/>
      <c r="B75" s="305"/>
      <c r="C75" s="305"/>
      <c r="D75" s="312"/>
      <c r="E75" s="312"/>
      <c r="F75" s="357" t="s">
        <v>322</v>
      </c>
      <c r="G75" s="357"/>
      <c r="H75" s="357" t="s">
        <v>323</v>
      </c>
      <c r="I75" s="357"/>
      <c r="J75" s="379"/>
      <c r="K75" s="308"/>
      <c r="L75" s="380"/>
      <c r="M75" s="314"/>
      <c r="N75" s="381"/>
      <c r="O75" s="308"/>
      <c r="P75" s="325"/>
      <c r="Q75" s="314"/>
      <c r="R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ht="48.75" x14ac:dyDescent="0.25">
      <c r="A76" s="304"/>
      <c r="B76" s="305"/>
      <c r="C76" s="305"/>
      <c r="D76" s="312"/>
      <c r="E76" s="312"/>
      <c r="F76" s="229" t="s">
        <v>347</v>
      </c>
      <c r="G76" s="213">
        <v>160</v>
      </c>
      <c r="H76" s="228" t="s">
        <v>348</v>
      </c>
      <c r="I76" s="201">
        <v>160</v>
      </c>
      <c r="J76" s="379"/>
      <c r="K76" s="308"/>
      <c r="L76" s="380"/>
      <c r="M76" s="314"/>
      <c r="N76" s="381"/>
      <c r="O76" s="308"/>
      <c r="P76" s="325"/>
      <c r="Q76" s="314"/>
      <c r="R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23.25" customHeight="1" x14ac:dyDescent="0.25">
      <c r="A77" s="304"/>
      <c r="B77" s="305"/>
      <c r="C77" s="305"/>
      <c r="D77" s="347" t="s">
        <v>349</v>
      </c>
      <c r="E77" s="347"/>
      <c r="F77" s="347"/>
      <c r="G77" s="347"/>
      <c r="H77" s="347"/>
      <c r="I77" s="347"/>
      <c r="J77" s="347"/>
      <c r="K77" s="347"/>
      <c r="L77" s="347"/>
      <c r="M77" s="347"/>
      <c r="N77" s="347"/>
      <c r="O77" s="347"/>
      <c r="P77" s="325"/>
      <c r="Q77" s="314"/>
      <c r="R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ht="6.75" customHeight="1" x14ac:dyDescent="0.25">
      <c r="A78" s="304"/>
      <c r="B78" s="305" t="s">
        <v>248</v>
      </c>
      <c r="C78" s="305" t="s">
        <v>350</v>
      </c>
      <c r="D78" s="350" t="s">
        <v>351</v>
      </c>
      <c r="E78" s="314">
        <v>160</v>
      </c>
      <c r="F78" s="376" t="s">
        <v>352</v>
      </c>
      <c r="G78" s="314">
        <v>320</v>
      </c>
      <c r="H78" s="384"/>
      <c r="I78" s="308"/>
      <c r="J78" s="385"/>
      <c r="K78" s="308"/>
      <c r="L78" s="312"/>
      <c r="M78" s="312"/>
      <c r="N78" s="386" t="s">
        <v>129</v>
      </c>
      <c r="O78" s="308">
        <v>80</v>
      </c>
      <c r="P78" s="314" t="s">
        <v>353</v>
      </c>
      <c r="Q78" s="326">
        <f>SUM(E78+E84+G78+O78+E87)</f>
        <v>800</v>
      </c>
      <c r="R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ht="6.75" customHeight="1" x14ac:dyDescent="0.25">
      <c r="A79" s="304"/>
      <c r="B79" s="305"/>
      <c r="C79" s="305"/>
      <c r="D79" s="350"/>
      <c r="E79" s="314"/>
      <c r="F79" s="376"/>
      <c r="G79" s="314"/>
      <c r="H79" s="384"/>
      <c r="I79" s="308"/>
      <c r="J79" s="385"/>
      <c r="K79" s="308"/>
      <c r="L79" s="312"/>
      <c r="M79" s="312"/>
      <c r="N79" s="386"/>
      <c r="O79" s="308"/>
      <c r="P79" s="314"/>
      <c r="Q79" s="314"/>
      <c r="R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ht="6.75" customHeight="1" x14ac:dyDescent="0.25">
      <c r="A80" s="304"/>
      <c r="B80" s="305"/>
      <c r="C80" s="305"/>
      <c r="D80" s="350"/>
      <c r="E80" s="314"/>
      <c r="F80" s="376"/>
      <c r="G80" s="314"/>
      <c r="H80" s="384"/>
      <c r="I80" s="308"/>
      <c r="J80" s="385"/>
      <c r="K80" s="308"/>
      <c r="L80" s="312"/>
      <c r="M80" s="312"/>
      <c r="N80" s="386"/>
      <c r="O80" s="308"/>
      <c r="P80" s="314"/>
      <c r="Q80" s="314"/>
      <c r="R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ht="6.75" customHeight="1" x14ac:dyDescent="0.25">
      <c r="A81" s="304"/>
      <c r="B81" s="305"/>
      <c r="C81" s="305"/>
      <c r="D81" s="350"/>
      <c r="E81" s="314"/>
      <c r="F81" s="376"/>
      <c r="G81" s="314"/>
      <c r="H81" s="384"/>
      <c r="I81" s="308"/>
      <c r="J81" s="385"/>
      <c r="K81" s="308"/>
      <c r="L81" s="312"/>
      <c r="M81" s="312"/>
      <c r="N81" s="386"/>
      <c r="O81" s="308"/>
      <c r="P81" s="314"/>
      <c r="Q81" s="314"/>
      <c r="R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ht="6.75" customHeight="1" x14ac:dyDescent="0.25">
      <c r="A82" s="304"/>
      <c r="B82" s="305"/>
      <c r="C82" s="305"/>
      <c r="D82" s="350"/>
      <c r="E82" s="314"/>
      <c r="F82" s="376"/>
      <c r="G82" s="314"/>
      <c r="H82" s="384"/>
      <c r="I82" s="308"/>
      <c r="J82" s="385"/>
      <c r="K82" s="308"/>
      <c r="L82" s="312"/>
      <c r="M82" s="312"/>
      <c r="N82" s="386"/>
      <c r="O82" s="308"/>
      <c r="P82" s="314"/>
      <c r="Q82" s="314"/>
      <c r="R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ht="18" customHeight="1" x14ac:dyDescent="0.25">
      <c r="A83" s="304"/>
      <c r="B83" s="305"/>
      <c r="C83" s="305"/>
      <c r="D83" s="350"/>
      <c r="E83" s="314"/>
      <c r="F83" s="376"/>
      <c r="G83" s="314"/>
      <c r="H83" s="384"/>
      <c r="I83" s="308"/>
      <c r="J83" s="385"/>
      <c r="K83" s="308"/>
      <c r="L83" s="312"/>
      <c r="M83" s="312"/>
      <c r="N83" s="386"/>
      <c r="O83" s="308"/>
      <c r="P83" s="314"/>
      <c r="Q83" s="314"/>
      <c r="R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ht="69" customHeight="1" x14ac:dyDescent="0.25">
      <c r="A84" s="304"/>
      <c r="B84" s="305"/>
      <c r="C84" s="305"/>
      <c r="D84" s="307" t="s">
        <v>125</v>
      </c>
      <c r="E84" s="314">
        <v>160</v>
      </c>
      <c r="F84" s="376"/>
      <c r="G84" s="314"/>
      <c r="H84" s="384"/>
      <c r="I84" s="308"/>
      <c r="J84" s="385"/>
      <c r="K84" s="308"/>
      <c r="L84" s="312"/>
      <c r="M84" s="312"/>
      <c r="N84" s="386"/>
      <c r="O84" s="308"/>
      <c r="P84" s="314"/>
      <c r="Q84" s="314"/>
      <c r="R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ht="51" customHeight="1" x14ac:dyDescent="0.25">
      <c r="A85" s="304"/>
      <c r="B85" s="305"/>
      <c r="C85" s="305"/>
      <c r="D85" s="307"/>
      <c r="E85" s="314"/>
      <c r="F85" s="376"/>
      <c r="G85" s="314"/>
      <c r="H85" s="384"/>
      <c r="I85" s="308"/>
      <c r="J85" s="385"/>
      <c r="K85" s="308"/>
      <c r="L85" s="312"/>
      <c r="M85" s="312"/>
      <c r="N85" s="386"/>
      <c r="O85" s="308"/>
      <c r="P85" s="314"/>
      <c r="Q85" s="314"/>
      <c r="R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ht="36" customHeight="1" x14ac:dyDescent="0.25">
      <c r="A86" s="304"/>
      <c r="B86" s="305"/>
      <c r="C86" s="305"/>
      <c r="D86" s="383" t="s">
        <v>316</v>
      </c>
      <c r="E86" s="383"/>
      <c r="F86" s="383" t="s">
        <v>317</v>
      </c>
      <c r="G86" s="383"/>
      <c r="H86" s="357" t="s">
        <v>318</v>
      </c>
      <c r="I86" s="357"/>
      <c r="J86" s="385"/>
      <c r="K86" s="308"/>
      <c r="L86" s="312"/>
      <c r="M86" s="312"/>
      <c r="N86" s="386"/>
      <c r="O86" s="308"/>
      <c r="P86" s="314"/>
      <c r="Q86" s="314"/>
      <c r="R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ht="19.5" x14ac:dyDescent="0.25">
      <c r="A87" s="304"/>
      <c r="B87" s="305"/>
      <c r="C87" s="305"/>
      <c r="D87" s="228" t="s">
        <v>354</v>
      </c>
      <c r="E87" s="221">
        <v>80</v>
      </c>
      <c r="F87" s="228" t="s">
        <v>355</v>
      </c>
      <c r="G87" s="230">
        <v>80</v>
      </c>
      <c r="H87" s="229" t="s">
        <v>356</v>
      </c>
      <c r="I87" s="201">
        <v>80</v>
      </c>
      <c r="J87" s="385"/>
      <c r="K87" s="308"/>
      <c r="L87" s="312"/>
      <c r="M87" s="312"/>
      <c r="N87" s="386"/>
      <c r="O87" s="308"/>
      <c r="P87" s="314"/>
      <c r="Q87" s="314"/>
      <c r="R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ht="15.75" customHeight="1" x14ac:dyDescent="0.25">
      <c r="A88" s="304"/>
      <c r="B88" s="305"/>
      <c r="C88" s="305"/>
      <c r="D88" s="312"/>
      <c r="E88" s="312"/>
      <c r="F88" s="357" t="s">
        <v>322</v>
      </c>
      <c r="G88" s="357"/>
      <c r="H88" s="357" t="s">
        <v>323</v>
      </c>
      <c r="I88" s="357"/>
      <c r="J88" s="385"/>
      <c r="K88" s="308"/>
      <c r="L88" s="312"/>
      <c r="M88" s="312"/>
      <c r="N88" s="386"/>
      <c r="O88" s="308"/>
      <c r="P88" s="314"/>
      <c r="Q88" s="314"/>
      <c r="R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ht="39" x14ac:dyDescent="0.25">
      <c r="A89" s="304"/>
      <c r="B89" s="305"/>
      <c r="C89" s="305"/>
      <c r="D89" s="312"/>
      <c r="E89" s="312"/>
      <c r="F89" s="231" t="s">
        <v>357</v>
      </c>
      <c r="G89" s="213">
        <v>80</v>
      </c>
      <c r="H89" s="231" t="s">
        <v>358</v>
      </c>
      <c r="I89" s="201">
        <v>80</v>
      </c>
      <c r="J89" s="385"/>
      <c r="K89" s="308"/>
      <c r="L89" s="312"/>
      <c r="M89" s="312"/>
      <c r="N89" s="386"/>
      <c r="O89" s="308"/>
      <c r="P89" s="314"/>
      <c r="Q89" s="314"/>
      <c r="R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ht="22.5" customHeight="1" x14ac:dyDescent="0.25">
      <c r="A90" s="304"/>
      <c r="B90" s="305"/>
      <c r="C90" s="305"/>
      <c r="D90" s="347" t="s">
        <v>359</v>
      </c>
      <c r="E90" s="347"/>
      <c r="F90" s="347"/>
      <c r="G90" s="347"/>
      <c r="H90" s="347"/>
      <c r="I90" s="347"/>
      <c r="J90" s="347"/>
      <c r="K90" s="347"/>
      <c r="L90" s="347"/>
      <c r="M90" s="347"/>
      <c r="N90" s="347"/>
      <c r="O90" s="347"/>
      <c r="P90" s="314"/>
      <c r="Q90" s="326"/>
      <c r="R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ht="20.25" customHeight="1" x14ac:dyDescent="0.25">
      <c r="A91" s="232"/>
      <c r="B91" s="232"/>
      <c r="C91" s="232"/>
      <c r="D91" s="232"/>
      <c r="E91" s="232"/>
      <c r="F91" s="232"/>
      <c r="G91" s="232"/>
      <c r="H91" s="232"/>
      <c r="I91" s="232">
        <f>SUM(I28+I34+I40+I44+I47+I58+I70)</f>
        <v>440</v>
      </c>
      <c r="J91" s="233"/>
      <c r="K91" s="232"/>
      <c r="L91" s="232"/>
      <c r="M91" s="232"/>
      <c r="N91" s="232"/>
      <c r="O91" s="232"/>
      <c r="P91" s="232"/>
      <c r="Q91" s="203">
        <f>SUM(Q11:Q90)</f>
        <v>8000</v>
      </c>
      <c r="R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ht="12" customHeight="1" x14ac:dyDescent="0.25">
      <c r="A92" s="234"/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5"/>
      <c r="R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x14ac:dyDescent="0.25">
      <c r="A93" s="236" t="s">
        <v>360</v>
      </c>
      <c r="B93" s="237" t="s">
        <v>361</v>
      </c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x14ac:dyDescent="0.25">
      <c r="A94" s="236" t="s">
        <v>362</v>
      </c>
      <c r="B94" s="237" t="s">
        <v>363</v>
      </c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x14ac:dyDescent="0.25">
      <c r="A95" s="236" t="s">
        <v>364</v>
      </c>
      <c r="B95" s="237" t="s">
        <v>365</v>
      </c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x14ac:dyDescent="0.25">
      <c r="A96" s="236" t="s">
        <v>366</v>
      </c>
      <c r="B96" s="237" t="s">
        <v>367</v>
      </c>
      <c r="C96"/>
      <c r="D96" s="238"/>
      <c r="E96" s="238"/>
      <c r="F96" s="238"/>
      <c r="G96" s="238"/>
      <c r="H96" s="238"/>
      <c r="I96"/>
      <c r="J96" s="238"/>
      <c r="K96"/>
      <c r="L96"/>
      <c r="M96"/>
      <c r="N96"/>
      <c r="O96"/>
      <c r="P96"/>
      <c r="Q96"/>
      <c r="R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x14ac:dyDescent="0.25">
      <c r="A97" s="236" t="s">
        <v>368</v>
      </c>
      <c r="B97" s="237" t="s">
        <v>369</v>
      </c>
      <c r="C97"/>
      <c r="D97"/>
      <c r="E97"/>
      <c r="F97"/>
      <c r="G97"/>
      <c r="H97"/>
      <c r="I97"/>
      <c r="J97" s="238"/>
      <c r="K97"/>
      <c r="L97"/>
      <c r="M97"/>
      <c r="N97"/>
      <c r="O97"/>
      <c r="P97"/>
      <c r="Q97"/>
      <c r="R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x14ac:dyDescent="0.25">
      <c r="A98" s="236" t="s">
        <v>370</v>
      </c>
      <c r="B98"/>
      <c r="C98"/>
      <c r="D98"/>
      <c r="E98"/>
      <c r="F98"/>
      <c r="G98"/>
      <c r="H98"/>
      <c r="I98"/>
      <c r="J98" s="238"/>
      <c r="K98"/>
      <c r="L98"/>
      <c r="M98"/>
      <c r="N98"/>
      <c r="O98"/>
      <c r="P98"/>
      <c r="Q98"/>
      <c r="R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111" spans="1:1024" ht="44.25" customHeight="1" x14ac:dyDescent="0.25"/>
    <row r="119" ht="28.5" customHeight="1" x14ac:dyDescent="0.25"/>
  </sheetData>
  <mergeCells count="231">
    <mergeCell ref="N78:N89"/>
    <mergeCell ref="O78:O89"/>
    <mergeCell ref="P78:P90"/>
    <mergeCell ref="Q78:Q90"/>
    <mergeCell ref="D84:D85"/>
    <mergeCell ref="E84:E85"/>
    <mergeCell ref="D86:E86"/>
    <mergeCell ref="F86:G86"/>
    <mergeCell ref="H86:I86"/>
    <mergeCell ref="D88:E89"/>
    <mergeCell ref="F88:G88"/>
    <mergeCell ref="H88:I88"/>
    <mergeCell ref="D90:O90"/>
    <mergeCell ref="E78:E83"/>
    <mergeCell ref="F78:F85"/>
    <mergeCell ref="G78:G85"/>
    <mergeCell ref="H78:H85"/>
    <mergeCell ref="I78:I85"/>
    <mergeCell ref="J78:J89"/>
    <mergeCell ref="K78:K89"/>
    <mergeCell ref="L78:L89"/>
    <mergeCell ref="M78:M89"/>
    <mergeCell ref="J70:J76"/>
    <mergeCell ref="K70:K76"/>
    <mergeCell ref="L70:L76"/>
    <mergeCell ref="M70:M76"/>
    <mergeCell ref="N70:N76"/>
    <mergeCell ref="O70:O76"/>
    <mergeCell ref="P70:P77"/>
    <mergeCell ref="Q70:Q77"/>
    <mergeCell ref="D72:F72"/>
    <mergeCell ref="D73:E73"/>
    <mergeCell ref="F73:G73"/>
    <mergeCell ref="H73:I73"/>
    <mergeCell ref="D75:E76"/>
    <mergeCell ref="F75:G75"/>
    <mergeCell ref="H75:I75"/>
    <mergeCell ref="D77:O77"/>
    <mergeCell ref="J58:J68"/>
    <mergeCell ref="K58:K68"/>
    <mergeCell ref="L58:L68"/>
    <mergeCell ref="M58:M68"/>
    <mergeCell ref="N58:N68"/>
    <mergeCell ref="O58:O68"/>
    <mergeCell ref="P58:P69"/>
    <mergeCell ref="Q58:Q69"/>
    <mergeCell ref="R58:R64"/>
    <mergeCell ref="D69:O69"/>
    <mergeCell ref="A58:A69"/>
    <mergeCell ref="B58:B69"/>
    <mergeCell ref="C58:C77"/>
    <mergeCell ref="D58:D63"/>
    <mergeCell ref="E58:E63"/>
    <mergeCell ref="F58:F64"/>
    <mergeCell ref="G58:G64"/>
    <mergeCell ref="H58:H64"/>
    <mergeCell ref="I58:I64"/>
    <mergeCell ref="D65:E65"/>
    <mergeCell ref="F65:G65"/>
    <mergeCell ref="H65:I65"/>
    <mergeCell ref="D67:E68"/>
    <mergeCell ref="F67:G67"/>
    <mergeCell ref="H67:I67"/>
    <mergeCell ref="A70:A90"/>
    <mergeCell ref="B70:B77"/>
    <mergeCell ref="D70:F71"/>
    <mergeCell ref="G70:G71"/>
    <mergeCell ref="H70:H72"/>
    <mergeCell ref="I70:I72"/>
    <mergeCell ref="B78:B90"/>
    <mergeCell ref="C78:C90"/>
    <mergeCell ref="D78:D83"/>
    <mergeCell ref="A55:A57"/>
    <mergeCell ref="C55:C57"/>
    <mergeCell ref="D55:N55"/>
    <mergeCell ref="O55:O57"/>
    <mergeCell ref="Q55:Q57"/>
    <mergeCell ref="D56:E57"/>
    <mergeCell ref="F56:I56"/>
    <mergeCell ref="J56:K57"/>
    <mergeCell ref="L56:M57"/>
    <mergeCell ref="N56:N57"/>
    <mergeCell ref="F57:G57"/>
    <mergeCell ref="H57:I57"/>
    <mergeCell ref="M47:M53"/>
    <mergeCell ref="N47:N53"/>
    <mergeCell ref="O47:O53"/>
    <mergeCell ref="P47:P54"/>
    <mergeCell ref="Q47:Q54"/>
    <mergeCell ref="R47:R48"/>
    <mergeCell ref="D48:D49"/>
    <mergeCell ref="E48:E49"/>
    <mergeCell ref="D50:E50"/>
    <mergeCell ref="F50:G50"/>
    <mergeCell ref="H50:I50"/>
    <mergeCell ref="D52:E53"/>
    <mergeCell ref="F52:G52"/>
    <mergeCell ref="H52:I52"/>
    <mergeCell ref="D54:O54"/>
    <mergeCell ref="B47:B54"/>
    <mergeCell ref="C47:C54"/>
    <mergeCell ref="F47:F49"/>
    <mergeCell ref="G47:G49"/>
    <mergeCell ref="H47:H49"/>
    <mergeCell ref="I47:I49"/>
    <mergeCell ref="J47:J53"/>
    <mergeCell ref="K47:K53"/>
    <mergeCell ref="L47:L53"/>
    <mergeCell ref="J44:J45"/>
    <mergeCell ref="K44:K45"/>
    <mergeCell ref="L44:L45"/>
    <mergeCell ref="M44:M45"/>
    <mergeCell ref="N44:N45"/>
    <mergeCell ref="O44:O45"/>
    <mergeCell ref="P44:P46"/>
    <mergeCell ref="Q44:Q46"/>
    <mergeCell ref="D46:O46"/>
    <mergeCell ref="J40:J42"/>
    <mergeCell ref="K40:K42"/>
    <mergeCell ref="L40:L42"/>
    <mergeCell ref="M40:M42"/>
    <mergeCell ref="N40:N42"/>
    <mergeCell ref="O40:O42"/>
    <mergeCell ref="P40:P43"/>
    <mergeCell ref="Q40:Q43"/>
    <mergeCell ref="R40:R41"/>
    <mergeCell ref="D43:O43"/>
    <mergeCell ref="J34:J38"/>
    <mergeCell ref="K34:K38"/>
    <mergeCell ref="L34:L38"/>
    <mergeCell ref="M34:M38"/>
    <mergeCell ref="N34:N38"/>
    <mergeCell ref="O34:O38"/>
    <mergeCell ref="P34:P39"/>
    <mergeCell ref="Q34:Q39"/>
    <mergeCell ref="R34:R36"/>
    <mergeCell ref="D39:O39"/>
    <mergeCell ref="A34:A54"/>
    <mergeCell ref="B34:B39"/>
    <mergeCell ref="C34:C46"/>
    <mergeCell ref="D34:D35"/>
    <mergeCell ref="E34:E35"/>
    <mergeCell ref="F34:F38"/>
    <mergeCell ref="G34:G36"/>
    <mergeCell ref="H34:H38"/>
    <mergeCell ref="I34:I38"/>
    <mergeCell ref="D36:D37"/>
    <mergeCell ref="E36:E37"/>
    <mergeCell ref="G37:G38"/>
    <mergeCell ref="B40:B43"/>
    <mergeCell ref="F40:F42"/>
    <mergeCell ref="G40:G42"/>
    <mergeCell ref="H40:H42"/>
    <mergeCell ref="I40:I42"/>
    <mergeCell ref="D41:D42"/>
    <mergeCell ref="E41:E42"/>
    <mergeCell ref="B44:B46"/>
    <mergeCell ref="F44:F45"/>
    <mergeCell ref="G44:G45"/>
    <mergeCell ref="H44:H45"/>
    <mergeCell ref="I44:I45"/>
    <mergeCell ref="J28:J32"/>
    <mergeCell ref="K28:K32"/>
    <mergeCell ref="L28:L32"/>
    <mergeCell ref="M28:M32"/>
    <mergeCell ref="N28:N32"/>
    <mergeCell ref="O28:O32"/>
    <mergeCell ref="P28:P33"/>
    <mergeCell ref="Q28:Q33"/>
    <mergeCell ref="R28:R29"/>
    <mergeCell ref="R31:R32"/>
    <mergeCell ref="D33:O33"/>
    <mergeCell ref="J22:J26"/>
    <mergeCell ref="K22:K26"/>
    <mergeCell ref="L22:L26"/>
    <mergeCell ref="M22:M26"/>
    <mergeCell ref="N22:N26"/>
    <mergeCell ref="O22:O26"/>
    <mergeCell ref="P22:P27"/>
    <mergeCell ref="Q22:Q27"/>
    <mergeCell ref="D23:D24"/>
    <mergeCell ref="E23:E24"/>
    <mergeCell ref="F25:F26"/>
    <mergeCell ref="G25:G26"/>
    <mergeCell ref="D27:O27"/>
    <mergeCell ref="J11:J20"/>
    <mergeCell ref="K11:K20"/>
    <mergeCell ref="L11:L20"/>
    <mergeCell ref="M11:M20"/>
    <mergeCell ref="N11:N20"/>
    <mergeCell ref="O11:O20"/>
    <mergeCell ref="P11:P21"/>
    <mergeCell ref="Q11:Q21"/>
    <mergeCell ref="R11:R17"/>
    <mergeCell ref="D21:O21"/>
    <mergeCell ref="A11:A33"/>
    <mergeCell ref="B11:B21"/>
    <mergeCell ref="C11:C33"/>
    <mergeCell ref="D11:D18"/>
    <mergeCell ref="E11:E18"/>
    <mergeCell ref="F11:F20"/>
    <mergeCell ref="G11:G20"/>
    <mergeCell ref="H11:H17"/>
    <mergeCell ref="I11:I20"/>
    <mergeCell ref="H19:H20"/>
    <mergeCell ref="B22:B27"/>
    <mergeCell ref="F22:F24"/>
    <mergeCell ref="G22:G24"/>
    <mergeCell ref="H22:H26"/>
    <mergeCell ref="I22:I26"/>
    <mergeCell ref="B28:B33"/>
    <mergeCell ref="D28:D29"/>
    <mergeCell ref="E28:E29"/>
    <mergeCell ref="F28:F32"/>
    <mergeCell ref="G28:G32"/>
    <mergeCell ref="H28:H32"/>
    <mergeCell ref="I28:I32"/>
    <mergeCell ref="A1:Q7"/>
    <mergeCell ref="A8:A10"/>
    <mergeCell ref="C8:C10"/>
    <mergeCell ref="D8:N8"/>
    <mergeCell ref="O8:O10"/>
    <mergeCell ref="Q8:Q10"/>
    <mergeCell ref="D9:E10"/>
    <mergeCell ref="F9:I9"/>
    <mergeCell ref="J9:K10"/>
    <mergeCell ref="L9:M10"/>
    <mergeCell ref="N9:N10"/>
    <mergeCell ref="P9:P10"/>
    <mergeCell ref="F10:G10"/>
    <mergeCell ref="H10:I10"/>
  </mergeCells>
  <printOptions horizontalCentered="1"/>
  <pageMargins left="0.70833333333333304" right="0.31527777777777799" top="0.31527777777777799" bottom="0.27569444444444402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40" zoomScale="45" zoomScaleNormal="45" workbookViewId="0">
      <selection activeCell="B9" sqref="B9"/>
    </sheetView>
  </sheetViews>
  <sheetFormatPr baseColWidth="10" defaultColWidth="9.140625" defaultRowHeight="15" x14ac:dyDescent="0.25"/>
  <cols>
    <col min="1" max="1" width="10.85546875" style="192"/>
    <col min="2" max="2" width="15.28515625" style="192"/>
    <col min="3" max="3" width="28" style="192"/>
    <col min="4" max="4" width="22.140625" style="192"/>
    <col min="5" max="5" width="10.85546875" style="192"/>
    <col min="6" max="1025" width="10.5703125"/>
  </cols>
  <sheetData>
    <row r="1" spans="1:5" ht="20.100000000000001" customHeight="1" x14ac:dyDescent="0.25">
      <c r="A1"/>
      <c r="B1"/>
      <c r="C1"/>
      <c r="D1" s="239"/>
      <c r="E1"/>
    </row>
    <row r="2" spans="1:5" ht="14.45" customHeight="1" x14ac:dyDescent="0.25">
      <c r="A2"/>
      <c r="B2" s="240"/>
      <c r="C2" s="239"/>
      <c r="D2" s="239"/>
      <c r="E2"/>
    </row>
    <row r="3" spans="1:5" ht="22.5" customHeight="1" x14ac:dyDescent="0.25">
      <c r="A3"/>
      <c r="B3" s="387" t="s">
        <v>371</v>
      </c>
      <c r="C3" s="387"/>
      <c r="D3" s="387"/>
      <c r="E3"/>
    </row>
    <row r="4" spans="1:5" ht="21" customHeight="1" x14ac:dyDescent="0.25">
      <c r="A4"/>
      <c r="B4" s="387"/>
      <c r="C4" s="387"/>
      <c r="D4" s="387"/>
      <c r="E4"/>
    </row>
    <row r="5" spans="1:5" ht="21.6" customHeight="1" x14ac:dyDescent="0.25">
      <c r="A5"/>
      <c r="B5" s="387"/>
      <c r="C5" s="387"/>
      <c r="D5" s="387"/>
      <c r="E5"/>
    </row>
    <row r="6" spans="1:5" ht="19.5" customHeight="1" x14ac:dyDescent="0.25">
      <c r="A6"/>
      <c r="B6" s="387"/>
      <c r="C6" s="387"/>
      <c r="D6" s="387"/>
      <c r="E6"/>
    </row>
    <row r="7" spans="1:5" ht="21" customHeight="1" x14ac:dyDescent="0.25">
      <c r="A7"/>
      <c r="B7" s="387"/>
      <c r="C7" s="387"/>
      <c r="D7" s="387"/>
      <c r="E7"/>
    </row>
    <row r="8" spans="1:5" x14ac:dyDescent="0.25">
      <c r="A8"/>
      <c r="B8" s="241" t="s">
        <v>223</v>
      </c>
      <c r="C8" s="242" t="s">
        <v>372</v>
      </c>
      <c r="D8" s="242" t="s">
        <v>5</v>
      </c>
      <c r="E8"/>
    </row>
    <row r="9" spans="1:5" ht="36.75" customHeight="1" x14ac:dyDescent="0.25">
      <c r="A9"/>
      <c r="B9" s="388" t="s">
        <v>373</v>
      </c>
      <c r="C9" s="243" t="s">
        <v>374</v>
      </c>
      <c r="D9" s="244" t="s">
        <v>375</v>
      </c>
      <c r="E9"/>
    </row>
    <row r="10" spans="1:5" ht="15" customHeight="1" x14ac:dyDescent="0.25">
      <c r="A10"/>
      <c r="B10" s="388"/>
      <c r="C10" s="389" t="s">
        <v>376</v>
      </c>
      <c r="D10" s="390" t="s">
        <v>377</v>
      </c>
      <c r="E10"/>
    </row>
    <row r="11" spans="1:5" ht="24.75" customHeight="1" x14ac:dyDescent="0.25">
      <c r="A11"/>
      <c r="B11" s="388"/>
      <c r="C11" s="389"/>
      <c r="D11" s="390"/>
      <c r="E11"/>
    </row>
    <row r="12" spans="1:5" ht="19.5" customHeight="1" x14ac:dyDescent="0.25">
      <c r="A12"/>
      <c r="B12" s="388"/>
      <c r="C12" s="389" t="s">
        <v>378</v>
      </c>
      <c r="D12" s="390" t="s">
        <v>379</v>
      </c>
      <c r="E12"/>
    </row>
    <row r="13" spans="1:5" x14ac:dyDescent="0.25">
      <c r="A13"/>
      <c r="B13" s="388"/>
      <c r="C13" s="389"/>
      <c r="D13" s="390"/>
      <c r="E13"/>
    </row>
    <row r="14" spans="1:5" ht="15" customHeight="1" x14ac:dyDescent="0.25">
      <c r="A14"/>
      <c r="B14" s="388"/>
      <c r="C14" s="389" t="s">
        <v>380</v>
      </c>
      <c r="D14" s="390" t="s">
        <v>381</v>
      </c>
      <c r="E14"/>
    </row>
    <row r="15" spans="1:5" x14ac:dyDescent="0.25">
      <c r="A15"/>
      <c r="B15" s="388"/>
      <c r="C15" s="389"/>
      <c r="D15" s="390"/>
      <c r="E15"/>
    </row>
    <row r="16" spans="1:5" ht="45.75" customHeight="1" x14ac:dyDescent="0.25">
      <c r="A16"/>
      <c r="B16" s="388" t="s">
        <v>382</v>
      </c>
      <c r="C16" s="243" t="s">
        <v>383</v>
      </c>
      <c r="D16" s="244" t="s">
        <v>384</v>
      </c>
      <c r="E16"/>
    </row>
    <row r="17" spans="1:5" ht="42" x14ac:dyDescent="0.25">
      <c r="A17"/>
      <c r="B17" s="388"/>
      <c r="C17" s="243" t="s">
        <v>385</v>
      </c>
      <c r="D17" s="244" t="s">
        <v>386</v>
      </c>
      <c r="E17"/>
    </row>
    <row r="18" spans="1:5" ht="52.5" x14ac:dyDescent="0.25">
      <c r="A18"/>
      <c r="B18" s="388"/>
      <c r="C18" s="243" t="s">
        <v>387</v>
      </c>
      <c r="D18" s="244" t="s">
        <v>388</v>
      </c>
      <c r="E18"/>
    </row>
    <row r="19" spans="1:5" ht="52.5" x14ac:dyDescent="0.25">
      <c r="A19"/>
      <c r="B19" s="388"/>
      <c r="C19" s="243" t="s">
        <v>389</v>
      </c>
      <c r="D19" s="244" t="s">
        <v>390</v>
      </c>
      <c r="E19"/>
    </row>
    <row r="20" spans="1:5" ht="15.75" customHeight="1" x14ac:dyDescent="0.25">
      <c r="A20"/>
      <c r="B20" s="391" t="s">
        <v>391</v>
      </c>
      <c r="C20" s="391"/>
      <c r="D20" s="391"/>
      <c r="E20"/>
    </row>
    <row r="21" spans="1:5" ht="15.75" customHeight="1" x14ac:dyDescent="0.25">
      <c r="A21"/>
      <c r="B21" s="388" t="s">
        <v>392</v>
      </c>
      <c r="C21" s="245" t="s">
        <v>393</v>
      </c>
      <c r="D21" s="244" t="s">
        <v>394</v>
      </c>
      <c r="E21"/>
    </row>
    <row r="22" spans="1:5" ht="21" x14ac:dyDescent="0.25">
      <c r="A22"/>
      <c r="B22" s="388"/>
      <c r="C22" s="245" t="s">
        <v>395</v>
      </c>
      <c r="D22" s="244" t="s">
        <v>396</v>
      </c>
      <c r="E22"/>
    </row>
    <row r="23" spans="1:5" ht="21" x14ac:dyDescent="0.25">
      <c r="A23"/>
      <c r="B23" s="388"/>
      <c r="C23" s="245" t="s">
        <v>397</v>
      </c>
      <c r="D23" s="244" t="s">
        <v>398</v>
      </c>
      <c r="E23"/>
    </row>
    <row r="24" spans="1:5" ht="21" x14ac:dyDescent="0.25">
      <c r="A24"/>
      <c r="B24" s="388"/>
      <c r="C24" s="245" t="s">
        <v>399</v>
      </c>
      <c r="D24" s="244" t="s">
        <v>400</v>
      </c>
      <c r="E24"/>
    </row>
    <row r="25" spans="1:5" x14ac:dyDescent="0.25">
      <c r="A25"/>
      <c r="B25"/>
      <c r="C25"/>
      <c r="D25"/>
      <c r="E25"/>
    </row>
    <row r="26" spans="1:5" x14ac:dyDescent="0.25">
      <c r="A26"/>
      <c r="B26" s="246"/>
      <c r="C26"/>
      <c r="D26"/>
      <c r="E26"/>
    </row>
    <row r="27" spans="1:5" ht="31.5" x14ac:dyDescent="0.25">
      <c r="A27"/>
      <c r="B27" s="241" t="s">
        <v>223</v>
      </c>
      <c r="C27" s="247" t="s">
        <v>372</v>
      </c>
      <c r="D27" s="242" t="s">
        <v>5</v>
      </c>
      <c r="E27"/>
    </row>
    <row r="28" spans="1:5" ht="18.75" customHeight="1" x14ac:dyDescent="0.25">
      <c r="A28"/>
      <c r="B28" s="388" t="s">
        <v>401</v>
      </c>
      <c r="C28" s="245" t="s">
        <v>402</v>
      </c>
      <c r="D28" s="244" t="s">
        <v>403</v>
      </c>
      <c r="E28"/>
    </row>
    <row r="29" spans="1:5" ht="31.5" x14ac:dyDescent="0.25">
      <c r="A29"/>
      <c r="B29" s="388"/>
      <c r="C29" s="245" t="s">
        <v>404</v>
      </c>
      <c r="D29" s="244" t="s">
        <v>405</v>
      </c>
      <c r="E29"/>
    </row>
    <row r="30" spans="1:5" ht="21" x14ac:dyDescent="0.25">
      <c r="A30"/>
      <c r="B30" s="388"/>
      <c r="C30" s="245" t="s">
        <v>406</v>
      </c>
      <c r="D30" s="244" t="s">
        <v>407</v>
      </c>
      <c r="E30"/>
    </row>
    <row r="31" spans="1:5" ht="21" x14ac:dyDescent="0.25">
      <c r="A31"/>
      <c r="B31" s="388"/>
      <c r="C31" s="245" t="s">
        <v>408</v>
      </c>
      <c r="D31" s="244" t="s">
        <v>409</v>
      </c>
      <c r="E31"/>
    </row>
    <row r="32" spans="1:5" ht="63.75" customHeight="1" x14ac:dyDescent="0.25">
      <c r="A32"/>
      <c r="B32" s="388" t="s">
        <v>410</v>
      </c>
      <c r="C32" s="243" t="s">
        <v>411</v>
      </c>
      <c r="D32" s="244" t="s">
        <v>412</v>
      </c>
      <c r="E32"/>
    </row>
    <row r="33" spans="1:5" ht="21" x14ac:dyDescent="0.25">
      <c r="A33"/>
      <c r="B33" s="388"/>
      <c r="C33" s="245" t="s">
        <v>413</v>
      </c>
      <c r="D33" s="244" t="s">
        <v>414</v>
      </c>
      <c r="E33"/>
    </row>
    <row r="34" spans="1:5" ht="31.5" x14ac:dyDescent="0.25">
      <c r="A34"/>
      <c r="B34" s="388"/>
      <c r="C34" s="245" t="s">
        <v>415</v>
      </c>
      <c r="D34" s="244" t="s">
        <v>416</v>
      </c>
      <c r="E34"/>
    </row>
    <row r="35" spans="1:5" ht="31.5" x14ac:dyDescent="0.25">
      <c r="A35"/>
      <c r="B35" s="388"/>
      <c r="C35" s="245" t="s">
        <v>417</v>
      </c>
      <c r="D35" s="244" t="s">
        <v>418</v>
      </c>
      <c r="E35"/>
    </row>
  </sheetData>
  <mergeCells count="13">
    <mergeCell ref="B16:B19"/>
    <mergeCell ref="B20:D20"/>
    <mergeCell ref="B21:B24"/>
    <mergeCell ref="B28:B31"/>
    <mergeCell ref="B32:B35"/>
    <mergeCell ref="B3:D7"/>
    <mergeCell ref="B9:B15"/>
    <mergeCell ref="C10:C11"/>
    <mergeCell ref="D10:D11"/>
    <mergeCell ref="C12:C13"/>
    <mergeCell ref="D12:D13"/>
    <mergeCell ref="C14:C15"/>
    <mergeCell ref="D14:D1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9"/>
  <sheetViews>
    <sheetView showGridLines="0" topLeftCell="B10" zoomScale="45" zoomScaleNormal="45" workbookViewId="0">
      <selection activeCell="T9" sqref="T9"/>
    </sheetView>
  </sheetViews>
  <sheetFormatPr baseColWidth="10" defaultColWidth="9.140625" defaultRowHeight="15" x14ac:dyDescent="0.25"/>
  <cols>
    <col min="1" max="1" width="17.140625"/>
    <col min="2" max="2" width="12.7109375"/>
    <col min="3" max="3" width="21"/>
    <col min="4" max="4" width="26"/>
    <col min="5" max="5" width="6.140625"/>
    <col min="6" max="6" width="41.140625"/>
    <col min="7" max="7" width="7" style="248"/>
    <col min="8" max="8" width="39.140625"/>
    <col min="9" max="9" width="8.28515625" style="248"/>
    <col min="10" max="10" width="31.28515625"/>
    <col min="11" max="11" width="5.140625" style="248"/>
    <col min="12" max="12" width="31.28515625"/>
    <col min="13" max="13" width="6" style="248"/>
    <col min="14" max="14" width="29.7109375" style="249"/>
    <col min="15" max="15" width="5.7109375"/>
    <col min="16" max="16" width="32.28515625"/>
    <col min="17" max="19" width="21.7109375"/>
    <col min="20" max="20" width="13"/>
    <col min="21" max="1025" width="11.28515625"/>
  </cols>
  <sheetData>
    <row r="1" spans="1:20" ht="111" customHeight="1" x14ac:dyDescent="0.25">
      <c r="A1" s="392" t="s">
        <v>419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</row>
    <row r="2" spans="1:20" ht="15" customHeight="1" x14ac:dyDescent="0.2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</row>
    <row r="3" spans="1:20" ht="4.5" customHeight="1" x14ac:dyDescent="0.25">
      <c r="G3"/>
      <c r="I3"/>
      <c r="K3"/>
      <c r="M3"/>
      <c r="N3"/>
    </row>
    <row r="4" spans="1:20" ht="53.25" customHeight="1" x14ac:dyDescent="0.25">
      <c r="G4"/>
      <c r="I4"/>
      <c r="K4"/>
      <c r="M4"/>
      <c r="N4"/>
    </row>
    <row r="5" spans="1:20" ht="69" customHeight="1" x14ac:dyDescent="0.25">
      <c r="A5" s="393" t="s">
        <v>420</v>
      </c>
      <c r="B5" s="393" t="s">
        <v>2</v>
      </c>
      <c r="C5" s="393" t="s">
        <v>256</v>
      </c>
      <c r="D5" s="394" t="s">
        <v>259</v>
      </c>
      <c r="E5" s="394"/>
      <c r="F5" s="394"/>
      <c r="G5" s="394"/>
      <c r="H5" s="394"/>
      <c r="I5" s="394"/>
      <c r="J5" s="393" t="s">
        <v>261</v>
      </c>
      <c r="K5" s="393"/>
      <c r="L5" s="393"/>
      <c r="M5" s="393"/>
      <c r="N5" s="393"/>
      <c r="O5" s="393"/>
      <c r="P5" s="393"/>
      <c r="Q5" s="395" t="s">
        <v>421</v>
      </c>
      <c r="R5" s="395"/>
      <c r="S5" s="395"/>
      <c r="T5" s="395" t="s">
        <v>6</v>
      </c>
    </row>
    <row r="6" spans="1:20" ht="39" customHeight="1" x14ac:dyDescent="0.25">
      <c r="A6" s="393"/>
      <c r="B6" s="393"/>
      <c r="C6" s="393"/>
      <c r="D6" s="394" t="s">
        <v>422</v>
      </c>
      <c r="E6" s="394"/>
      <c r="F6" s="394"/>
      <c r="G6" s="394" t="s">
        <v>423</v>
      </c>
      <c r="H6" s="394"/>
      <c r="I6" s="394"/>
      <c r="J6" s="393" t="s">
        <v>424</v>
      </c>
      <c r="K6" s="393"/>
      <c r="L6" s="393" t="s">
        <v>425</v>
      </c>
      <c r="M6" s="393"/>
      <c r="N6" s="393" t="s">
        <v>426</v>
      </c>
      <c r="O6" s="393"/>
      <c r="P6" s="393"/>
      <c r="Q6" s="395"/>
      <c r="R6" s="395"/>
      <c r="S6" s="395"/>
      <c r="T6" s="395"/>
    </row>
    <row r="7" spans="1:20" ht="114" customHeight="1" x14ac:dyDescent="0.25">
      <c r="A7" s="396" t="s">
        <v>427</v>
      </c>
      <c r="B7" s="250" t="s">
        <v>207</v>
      </c>
      <c r="C7" s="397" t="s">
        <v>268</v>
      </c>
      <c r="D7" s="398" t="s">
        <v>428</v>
      </c>
      <c r="E7" s="398"/>
      <c r="F7" s="398"/>
      <c r="G7" s="399"/>
      <c r="H7" s="399"/>
      <c r="I7" s="399"/>
      <c r="J7" s="400" t="s">
        <v>17</v>
      </c>
      <c r="K7" s="400"/>
      <c r="L7" s="401" t="s">
        <v>429</v>
      </c>
      <c r="M7" s="401"/>
      <c r="N7" s="402" t="s">
        <v>430</v>
      </c>
      <c r="O7" s="402"/>
      <c r="P7" s="402"/>
      <c r="Q7" s="403" t="s">
        <v>431</v>
      </c>
      <c r="R7" s="403"/>
      <c r="S7" s="403"/>
      <c r="T7" s="252">
        <v>0</v>
      </c>
    </row>
    <row r="8" spans="1:20" ht="127.5" customHeight="1" x14ac:dyDescent="0.25">
      <c r="A8" s="396"/>
      <c r="B8" s="253" t="s">
        <v>240</v>
      </c>
      <c r="C8" s="397"/>
      <c r="D8" s="398" t="s">
        <v>432</v>
      </c>
      <c r="E8" s="398"/>
      <c r="F8" s="398"/>
      <c r="G8" s="399"/>
      <c r="H8" s="399"/>
      <c r="I8" s="399"/>
      <c r="J8" s="404"/>
      <c r="K8" s="404"/>
      <c r="L8" s="401"/>
      <c r="M8" s="401"/>
      <c r="N8" s="401" t="s">
        <v>433</v>
      </c>
      <c r="O8" s="401"/>
      <c r="P8" s="401"/>
      <c r="Q8" s="403" t="s">
        <v>434</v>
      </c>
      <c r="R8" s="403"/>
      <c r="S8" s="403"/>
      <c r="T8" s="252">
        <v>0</v>
      </c>
    </row>
    <row r="9" spans="1:20" ht="99" customHeight="1" x14ac:dyDescent="0.25">
      <c r="A9" s="396"/>
      <c r="B9" s="254" t="s">
        <v>241</v>
      </c>
      <c r="C9" s="397"/>
      <c r="D9" s="398" t="s">
        <v>435</v>
      </c>
      <c r="E9" s="398"/>
      <c r="F9" s="398"/>
      <c r="G9" s="399" t="s">
        <v>436</v>
      </c>
      <c r="H9" s="399"/>
      <c r="I9" s="399"/>
      <c r="J9" s="404"/>
      <c r="K9" s="404"/>
      <c r="L9" s="401"/>
      <c r="M9" s="401"/>
      <c r="N9" s="401" t="s">
        <v>437</v>
      </c>
      <c r="O9" s="401"/>
      <c r="P9" s="401"/>
      <c r="Q9" s="403" t="s">
        <v>438</v>
      </c>
      <c r="R9" s="403"/>
      <c r="S9" s="403"/>
      <c r="T9" s="252">
        <v>40</v>
      </c>
    </row>
    <row r="10" spans="1:20" ht="185.25" customHeight="1" x14ac:dyDescent="0.25">
      <c r="A10" s="396" t="s">
        <v>439</v>
      </c>
      <c r="B10" s="254" t="s">
        <v>242</v>
      </c>
      <c r="C10" s="397" t="s">
        <v>289</v>
      </c>
      <c r="D10" s="398" t="s">
        <v>440</v>
      </c>
      <c r="E10" s="398"/>
      <c r="F10" s="398"/>
      <c r="G10" s="399" t="s">
        <v>292</v>
      </c>
      <c r="H10" s="399"/>
      <c r="I10" s="399"/>
      <c r="J10" s="404"/>
      <c r="K10" s="404"/>
      <c r="L10" s="405" t="s">
        <v>441</v>
      </c>
      <c r="M10" s="405"/>
      <c r="N10" s="401" t="s">
        <v>442</v>
      </c>
      <c r="O10" s="401"/>
      <c r="P10" s="401"/>
      <c r="Q10" s="403" t="s">
        <v>443</v>
      </c>
      <c r="R10" s="403"/>
      <c r="S10" s="403"/>
      <c r="T10" s="252">
        <v>60</v>
      </c>
    </row>
    <row r="11" spans="1:20" ht="144" customHeight="1" x14ac:dyDescent="0.25">
      <c r="A11" s="396"/>
      <c r="B11" s="254" t="s">
        <v>243</v>
      </c>
      <c r="C11" s="397"/>
      <c r="D11" s="398" t="s">
        <v>444</v>
      </c>
      <c r="E11" s="398"/>
      <c r="F11" s="398"/>
      <c r="G11" s="399" t="s">
        <v>298</v>
      </c>
      <c r="H11" s="399"/>
      <c r="I11" s="399"/>
      <c r="J11" s="404"/>
      <c r="K11" s="404"/>
      <c r="L11" s="405" t="s">
        <v>445</v>
      </c>
      <c r="M11" s="405"/>
      <c r="N11" s="401" t="s">
        <v>446</v>
      </c>
      <c r="O11" s="401"/>
      <c r="P11" s="401"/>
      <c r="Q11" s="403" t="s">
        <v>447</v>
      </c>
      <c r="R11" s="403"/>
      <c r="S11" s="403"/>
      <c r="T11" s="252">
        <v>60</v>
      </c>
    </row>
    <row r="12" spans="1:20" ht="143.25" customHeight="1" x14ac:dyDescent="0.25">
      <c r="A12" s="396"/>
      <c r="B12" s="254" t="s">
        <v>244</v>
      </c>
      <c r="C12" s="397"/>
      <c r="D12" s="398" t="s">
        <v>448</v>
      </c>
      <c r="E12" s="398"/>
      <c r="F12" s="398"/>
      <c r="G12" s="399" t="s">
        <v>306</v>
      </c>
      <c r="H12" s="399"/>
      <c r="I12" s="399"/>
      <c r="J12" s="404" t="s">
        <v>80</v>
      </c>
      <c r="K12" s="404"/>
      <c r="L12" s="405" t="s">
        <v>449</v>
      </c>
      <c r="M12" s="405"/>
      <c r="N12" s="401" t="s">
        <v>450</v>
      </c>
      <c r="O12" s="401"/>
      <c r="P12" s="401"/>
      <c r="Q12" s="403" t="s">
        <v>451</v>
      </c>
      <c r="R12" s="403"/>
      <c r="S12" s="403"/>
      <c r="T12" s="252">
        <v>60</v>
      </c>
    </row>
    <row r="13" spans="1:20" ht="165.75" customHeight="1" x14ac:dyDescent="0.25">
      <c r="A13" s="396"/>
      <c r="B13" s="254" t="s">
        <v>245</v>
      </c>
      <c r="C13" s="397" t="s">
        <v>452</v>
      </c>
      <c r="D13" s="398" t="s">
        <v>453</v>
      </c>
      <c r="E13" s="398"/>
      <c r="F13" s="398"/>
      <c r="G13" s="399" t="s">
        <v>313</v>
      </c>
      <c r="H13" s="399"/>
      <c r="I13" s="399"/>
      <c r="J13" s="404" t="s">
        <v>206</v>
      </c>
      <c r="K13" s="404"/>
      <c r="L13" s="405" t="s">
        <v>454</v>
      </c>
      <c r="M13" s="405"/>
      <c r="N13" s="401" t="s">
        <v>455</v>
      </c>
      <c r="O13" s="401"/>
      <c r="P13" s="401"/>
      <c r="Q13" s="403" t="s">
        <v>456</v>
      </c>
      <c r="R13" s="403"/>
      <c r="S13" s="403"/>
      <c r="T13" s="252">
        <v>60</v>
      </c>
    </row>
    <row r="14" spans="1:20" ht="120" customHeight="1" x14ac:dyDescent="0.25">
      <c r="A14" s="396"/>
      <c r="B14" s="254" t="s">
        <v>246</v>
      </c>
      <c r="C14" s="397"/>
      <c r="D14" s="398" t="s">
        <v>457</v>
      </c>
      <c r="E14" s="398"/>
      <c r="F14" s="398"/>
      <c r="G14" s="399" t="s">
        <v>329</v>
      </c>
      <c r="H14" s="399"/>
      <c r="I14" s="399"/>
      <c r="J14" s="404" t="s">
        <v>458</v>
      </c>
      <c r="K14" s="404"/>
      <c r="L14" s="405" t="s">
        <v>459</v>
      </c>
      <c r="M14" s="405"/>
      <c r="N14" s="401" t="s">
        <v>460</v>
      </c>
      <c r="O14" s="401"/>
      <c r="P14" s="401"/>
      <c r="Q14" s="403" t="s">
        <v>461</v>
      </c>
      <c r="R14" s="403"/>
      <c r="S14" s="403"/>
      <c r="T14" s="252">
        <v>80</v>
      </c>
    </row>
    <row r="15" spans="1:20" ht="120" customHeight="1" x14ac:dyDescent="0.25">
      <c r="A15" s="396" t="s">
        <v>338</v>
      </c>
      <c r="B15" s="250" t="s">
        <v>247</v>
      </c>
      <c r="C15" s="397"/>
      <c r="D15" s="406" t="s">
        <v>462</v>
      </c>
      <c r="E15" s="406"/>
      <c r="F15" s="406"/>
      <c r="G15" s="399" t="s">
        <v>340</v>
      </c>
      <c r="H15" s="399"/>
      <c r="I15" s="399"/>
      <c r="J15" s="399" t="s">
        <v>341</v>
      </c>
      <c r="K15" s="399"/>
      <c r="L15" s="407" t="s">
        <v>463</v>
      </c>
      <c r="M15" s="407"/>
      <c r="N15" s="401" t="s">
        <v>464</v>
      </c>
      <c r="O15" s="401"/>
      <c r="P15" s="401"/>
      <c r="Q15" s="403" t="s">
        <v>465</v>
      </c>
      <c r="R15" s="403"/>
      <c r="S15" s="403"/>
      <c r="T15" s="251">
        <v>80</v>
      </c>
    </row>
    <row r="16" spans="1:20" ht="120" customHeight="1" x14ac:dyDescent="0.25">
      <c r="A16" s="396"/>
      <c r="B16" s="250" t="s">
        <v>248</v>
      </c>
      <c r="C16" s="255" t="s">
        <v>466</v>
      </c>
      <c r="D16" s="408" t="s">
        <v>467</v>
      </c>
      <c r="E16" s="408"/>
      <c r="F16" s="408"/>
      <c r="G16" s="409"/>
      <c r="H16" s="409"/>
      <c r="I16" s="409"/>
      <c r="J16" s="410"/>
      <c r="K16" s="410"/>
      <c r="L16" s="407"/>
      <c r="M16" s="407"/>
      <c r="N16" s="411" t="s">
        <v>468</v>
      </c>
      <c r="O16" s="411"/>
      <c r="P16" s="411"/>
      <c r="Q16" s="412" t="s">
        <v>469</v>
      </c>
      <c r="R16" s="412"/>
      <c r="S16" s="412"/>
      <c r="T16" s="256">
        <v>0</v>
      </c>
    </row>
    <row r="17" spans="3:20" ht="237.75" customHeight="1" x14ac:dyDescent="0.25">
      <c r="C17" s="257"/>
      <c r="D17" s="413"/>
      <c r="E17" s="413"/>
      <c r="F17" s="413"/>
      <c r="G17" s="413"/>
      <c r="H17" s="413"/>
      <c r="I17" s="413"/>
      <c r="J17" s="414"/>
      <c r="K17" s="414"/>
      <c r="L17" s="414"/>
      <c r="M17" s="414"/>
      <c r="N17" s="415"/>
      <c r="O17" s="415"/>
      <c r="P17" s="415"/>
      <c r="Q17" s="416"/>
      <c r="R17" s="416"/>
      <c r="S17" s="416"/>
      <c r="T17" s="258"/>
    </row>
    <row r="18" spans="3:20" ht="237.75" customHeight="1" x14ac:dyDescent="0.25">
      <c r="C18" s="259"/>
      <c r="D18" s="260"/>
      <c r="E18" s="261"/>
      <c r="F18" s="262"/>
      <c r="G18" s="263"/>
      <c r="H18" s="262"/>
      <c r="I18" s="264"/>
      <c r="J18" s="262"/>
      <c r="K18" s="263"/>
      <c r="L18" s="260"/>
      <c r="M18" s="265"/>
      <c r="N18" s="266"/>
      <c r="O18" s="267"/>
      <c r="P18" s="260"/>
      <c r="Q18" s="268"/>
      <c r="R18" s="269"/>
      <c r="S18" s="269"/>
      <c r="T18" s="269"/>
    </row>
    <row r="19" spans="3:20" ht="237.75" customHeight="1" x14ac:dyDescent="0.25">
      <c r="C19" s="259"/>
      <c r="D19" s="260"/>
      <c r="E19" s="261"/>
      <c r="F19" s="262"/>
      <c r="G19" s="263"/>
      <c r="H19" s="262"/>
      <c r="I19" s="263"/>
      <c r="J19" s="262"/>
      <c r="K19" s="263"/>
      <c r="L19" s="260"/>
      <c r="M19" s="265"/>
      <c r="N19" s="266"/>
      <c r="O19" s="267"/>
      <c r="P19" s="260"/>
      <c r="Q19" s="268"/>
      <c r="R19" s="269"/>
      <c r="S19" s="269"/>
      <c r="T19" s="269"/>
    </row>
    <row r="374" ht="28.5" customHeight="1" x14ac:dyDescent="0.25"/>
    <row r="375" ht="28.5" customHeight="1" x14ac:dyDescent="0.25"/>
    <row r="376" ht="28.5" customHeight="1" x14ac:dyDescent="0.25"/>
    <row r="377" ht="28.5" customHeight="1" x14ac:dyDescent="0.25"/>
    <row r="378" ht="28.5" customHeight="1" x14ac:dyDescent="0.25"/>
    <row r="379" ht="28.5" customHeight="1" x14ac:dyDescent="0.25"/>
  </sheetData>
  <mergeCells count="82">
    <mergeCell ref="Q17:S17"/>
    <mergeCell ref="D17:F17"/>
    <mergeCell ref="G17:I17"/>
    <mergeCell ref="J17:K17"/>
    <mergeCell ref="L17:M17"/>
    <mergeCell ref="N17:P17"/>
    <mergeCell ref="N15:P15"/>
    <mergeCell ref="Q15:S15"/>
    <mergeCell ref="D16:F16"/>
    <mergeCell ref="G16:I16"/>
    <mergeCell ref="J16:K16"/>
    <mergeCell ref="N16:P16"/>
    <mergeCell ref="Q16:S16"/>
    <mergeCell ref="A15:A16"/>
    <mergeCell ref="D15:F15"/>
    <mergeCell ref="G15:I15"/>
    <mergeCell ref="J15:K15"/>
    <mergeCell ref="L15:M16"/>
    <mergeCell ref="L12:M12"/>
    <mergeCell ref="N12:P12"/>
    <mergeCell ref="Q12:S12"/>
    <mergeCell ref="C13:C15"/>
    <mergeCell ref="D13:F13"/>
    <mergeCell ref="G13:I13"/>
    <mergeCell ref="J13:K13"/>
    <mergeCell ref="L13:M13"/>
    <mergeCell ref="N13:P13"/>
    <mergeCell ref="Q13:S13"/>
    <mergeCell ref="D14:F14"/>
    <mergeCell ref="G14:I14"/>
    <mergeCell ref="J14:K14"/>
    <mergeCell ref="L14:M14"/>
    <mergeCell ref="N14:P14"/>
    <mergeCell ref="Q14:S14"/>
    <mergeCell ref="L10:M10"/>
    <mergeCell ref="N10:P10"/>
    <mergeCell ref="Q10:S10"/>
    <mergeCell ref="D11:F11"/>
    <mergeCell ref="G11:I11"/>
    <mergeCell ref="J11:K11"/>
    <mergeCell ref="L11:M11"/>
    <mergeCell ref="N11:P11"/>
    <mergeCell ref="Q11:S11"/>
    <mergeCell ref="A10:A14"/>
    <mergeCell ref="C10:C12"/>
    <mergeCell ref="D10:F10"/>
    <mergeCell ref="G10:I10"/>
    <mergeCell ref="J10:K10"/>
    <mergeCell ref="D12:F12"/>
    <mergeCell ref="G12:I12"/>
    <mergeCell ref="J12:K12"/>
    <mergeCell ref="L7:M9"/>
    <mergeCell ref="N7:P7"/>
    <mergeCell ref="Q7:S7"/>
    <mergeCell ref="D8:F8"/>
    <mergeCell ref="G8:I8"/>
    <mergeCell ref="J8:K8"/>
    <mergeCell ref="N8:P8"/>
    <mergeCell ref="Q8:S8"/>
    <mergeCell ref="D9:F9"/>
    <mergeCell ref="G9:I9"/>
    <mergeCell ref="J9:K9"/>
    <mergeCell ref="N9:P9"/>
    <mergeCell ref="Q9:S9"/>
    <mergeCell ref="A7:A9"/>
    <mergeCell ref="C7:C9"/>
    <mergeCell ref="D7:F7"/>
    <mergeCell ref="G7:I7"/>
    <mergeCell ref="J7:K7"/>
    <mergeCell ref="A1:T2"/>
    <mergeCell ref="A5:A6"/>
    <mergeCell ref="B5:B6"/>
    <mergeCell ref="C5:C6"/>
    <mergeCell ref="D5:I5"/>
    <mergeCell ref="J5:P5"/>
    <mergeCell ref="Q5:S6"/>
    <mergeCell ref="T5:T6"/>
    <mergeCell ref="D6:F6"/>
    <mergeCell ref="G6:I6"/>
    <mergeCell ref="J6:K6"/>
    <mergeCell ref="L6:M6"/>
    <mergeCell ref="N6:P6"/>
  </mergeCells>
  <printOptions horizontalCentered="1"/>
  <pageMargins left="0.23611111111111099" right="0.23611111111111099" top="0.196527777777778" bottom="0.196527777777778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Prerrequisitos codificacion</vt:lpstr>
      <vt:lpstr>DEFINITIVA 03.04.2018</vt:lpstr>
      <vt:lpstr>MALLA POR COMPONENTES</vt:lpstr>
      <vt:lpstr>CAMPOS DE FORMACIÓN</vt:lpstr>
      <vt:lpstr>ITINERARIOS</vt:lpstr>
      <vt:lpstr>PRACTICAS</vt:lpstr>
      <vt:lpstr>'CAMPOS DE FORMACIÓN'!Print_Area</vt:lpstr>
      <vt:lpstr>'DEFINITIVA 03.04.2018'!Print_Area</vt:lpstr>
      <vt:lpstr>ITINERARIOS!Print_Area</vt:lpstr>
      <vt:lpstr>'MALLA POR COMPONENTES'!Print_Area</vt:lpstr>
      <vt:lpstr>PRACTICAS!Print_Area</vt:lpstr>
      <vt:lpstr>'CAMPOS DE FORMACIÓN'!Print_Titles</vt:lpstr>
      <vt:lpstr>'DEFINITIVA 03.04.2018'!Print_Titles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Avalos Zambrano</dc:creator>
  <cp:lastModifiedBy>Maria Agusta   Chavez Larrea</cp:lastModifiedBy>
  <cp:revision>0</cp:revision>
  <cp:lastPrinted>2018-04-05T16:56:42Z</cp:lastPrinted>
  <dcterms:created xsi:type="dcterms:W3CDTF">2017-01-17T03:11:06Z</dcterms:created>
  <dcterms:modified xsi:type="dcterms:W3CDTF">2019-05-16T21:02:45Z</dcterms:modified>
  <dc:language>es-EC</dc:language>
</cp:coreProperties>
</file>